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bookViews>
    <workbookView xWindow="0" yWindow="0" windowWidth="20490" windowHeight="7455" tabRatio="783"/>
  </bookViews>
  <sheets>
    <sheet name="Class List" sheetId="1" r:id="rId1"/>
    <sheet name="Deadlines" sheetId="2" r:id="rId2"/>
    <sheet name="Weekly Schedule" sheetId="7" r:id="rId3"/>
    <sheet name="Semester Calendar" sheetId="3" r:id="rId4"/>
  </sheets>
  <definedNames>
    <definedName name="ClassList">ClassListTable[COURSE ID]</definedName>
    <definedName name="ColumnTitleRegion1..H9.4">'Semester Calendar'!$B$3</definedName>
    <definedName name="ColumnTitleRegion2..P9.4">'Semester Calendar'!$J$3</definedName>
    <definedName name="ColumnTitleRegion3..H17.4">'Semester Calendar'!$B$11</definedName>
    <definedName name="ColumnTitleRegion4..P17.4">'Semester Calendar'!$J$11</definedName>
    <definedName name="ColumnTitleRegion5..R4.4">'Semester Calendar'!$R$3</definedName>
    <definedName name="ColumnTitleRegion6..R6.4">'Semester Calendar'!$R$5</definedName>
    <definedName name="ColumnTitleRegion7..R8.4">'Semester Calendar'!$R$7</definedName>
    <definedName name="DaysOfWeek">ClassListTable[DAY]</definedName>
    <definedName name="_xlnm.Print_Area" localSheetId="0">'Class List'!$A$1:$K$9</definedName>
    <definedName name="_xlnm.Print_Area" localSheetId="1">Deadlines!$A$1:$H$9</definedName>
    <definedName name="_xlnm.Print_Area" localSheetId="3">'Semester Calendar'!$A$1:$R$17</definedName>
    <definedName name="_xlnm.Print_Area" localSheetId="2">'Weekly Schedule'!$A$1:$E$9</definedName>
    <definedName name="_xlnm.Print_Titles" localSheetId="0">'Class List'!$2:$2</definedName>
    <definedName name="_xlnm.Print_Titles" localSheetId="1">Deadlines!$2:$2</definedName>
    <definedName name="_xlnm.Print_Titles" localSheetId="2">'Weekly Schedule'!$2:$2</definedName>
    <definedName name="Schedule_Print_Area">OFFSET('Weekly Schedule'!$B$2:$D488,,,COUNTA('Weekly Schedule'!$D:$D))</definedName>
    <definedName name="ScheduleEnd">'Semester Calendar'!$R$8</definedName>
    <definedName name="ScheduleSemester">'Semester Calendar'!$R$2</definedName>
    <definedName name="ScheduleStart">'Semester Calendar'!$R$6</definedName>
    <definedName name="ScheduleYear">'Semester Calendar'!$R$4</definedName>
    <definedName name="Title1">ClassListTable[[#Headers],[COURSE ID]]</definedName>
    <definedName name="Title2">Work[[#Headers],[COURSE ID]]</definedName>
    <definedName name="Title3">'Weekly Schedule'!$B$2</definedName>
  </definedNames>
  <calcPr calcId="152511"/>
  <pivotCaches>
    <pivotCache cacheId="0" r:id="rId5"/>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6" i="3" l="1"/>
  <c r="M10" i="3" l="1"/>
  <c r="L10" i="3"/>
  <c r="E10" i="3"/>
  <c r="D10" i="3"/>
  <c r="M2" i="3"/>
  <c r="L2" i="3"/>
  <c r="D2" i="3"/>
  <c r="E2" i="3"/>
  <c r="R8" i="3"/>
  <c r="G6" i="2"/>
  <c r="G5" i="2"/>
  <c r="R4" i="3"/>
  <c r="G8" i="2"/>
  <c r="G7" i="2"/>
  <c r="J12" i="3" l="1"/>
  <c r="K12" i="3" s="1"/>
  <c r="L12" i="3" s="1"/>
  <c r="M12" i="3" s="1"/>
  <c r="N12" i="3" s="1"/>
  <c r="O12" i="3" s="1"/>
  <c r="P12" i="3" s="1"/>
  <c r="B12" i="3"/>
  <c r="C12" i="3" s="1"/>
  <c r="D12" i="3" s="1"/>
  <c r="E12" i="3" s="1"/>
  <c r="F12" i="3" s="1"/>
  <c r="G12" i="3" s="1"/>
  <c r="H12" i="3" s="1"/>
  <c r="J4" i="3"/>
  <c r="K4" i="3" s="1"/>
  <c r="L4" i="3" s="1"/>
  <c r="M4" i="3" s="1"/>
  <c r="N4" i="3" s="1"/>
  <c r="O4" i="3" s="1"/>
  <c r="P4" i="3" s="1"/>
  <c r="B4" i="3"/>
  <c r="C4" i="3" s="1"/>
  <c r="D4" i="3" s="1"/>
  <c r="E4" i="3" s="1"/>
  <c r="F4" i="3" s="1"/>
  <c r="G4" i="3" s="1"/>
  <c r="H4" i="3" s="1"/>
  <c r="G9" i="2"/>
  <c r="G4" i="2"/>
  <c r="G3" i="2" l="1"/>
  <c r="D4" i="2"/>
  <c r="D5" i="2"/>
  <c r="D6" i="2"/>
  <c r="D7" i="2"/>
  <c r="D8" i="2"/>
  <c r="D9" i="2"/>
  <c r="D3" i="2"/>
  <c r="F4" i="1"/>
  <c r="F5" i="1"/>
  <c r="F6" i="1"/>
  <c r="F7" i="1"/>
  <c r="F8" i="1"/>
  <c r="F9" i="1"/>
  <c r="F3" i="1"/>
  <c r="J2" i="3" l="1"/>
  <c r="C4" i="2" l="1"/>
  <c r="C6" i="2"/>
  <c r="C7" i="2"/>
  <c r="C9" i="2"/>
  <c r="C3" i="2"/>
  <c r="C8" i="2"/>
  <c r="C5" i="2"/>
  <c r="J10" i="3" l="1"/>
  <c r="B10" i="3"/>
  <c r="B2" i="3"/>
  <c r="J9" i="1"/>
  <c r="J3" i="1"/>
  <c r="J4" i="1"/>
  <c r="J5" i="1"/>
  <c r="J6" i="1"/>
  <c r="J7" i="1"/>
  <c r="J8" i="1"/>
  <c r="J13" i="3" l="1"/>
  <c r="J5" i="3"/>
  <c r="B5" i="3" l="1"/>
  <c r="K13" i="3"/>
  <c r="K5" i="3"/>
  <c r="B13" i="3"/>
  <c r="C13" i="3" l="1"/>
  <c r="C5" i="3"/>
  <c r="L5" i="3"/>
  <c r="L13" i="3"/>
  <c r="M13" i="3" l="1"/>
  <c r="M5" i="3"/>
  <c r="D5" i="3"/>
  <c r="D13" i="3"/>
  <c r="E13" i="3" l="1"/>
  <c r="E5" i="3"/>
  <c r="N5" i="3"/>
  <c r="N13" i="3"/>
  <c r="O13" i="3" l="1"/>
  <c r="O5" i="3"/>
  <c r="F5" i="3"/>
  <c r="F13" i="3"/>
  <c r="G13" i="3" l="1"/>
  <c r="G5" i="3"/>
  <c r="P5" i="3"/>
  <c r="P13" i="3"/>
  <c r="J14" i="3" l="1"/>
  <c r="K14" i="3" s="1"/>
  <c r="L14" i="3" s="1"/>
  <c r="M14" i="3" s="1"/>
  <c r="N14" i="3" s="1"/>
  <c r="O14" i="3" s="1"/>
  <c r="P14" i="3" s="1"/>
  <c r="J15" i="3" s="1"/>
  <c r="K15" i="3" s="1"/>
  <c r="L15" i="3" s="1"/>
  <c r="M15" i="3" s="1"/>
  <c r="N15" i="3" s="1"/>
  <c r="O15" i="3" s="1"/>
  <c r="P15" i="3" s="1"/>
  <c r="J6" i="3"/>
  <c r="K6" i="3" s="1"/>
  <c r="L6" i="3" s="1"/>
  <c r="M6" i="3" s="1"/>
  <c r="N6" i="3" s="1"/>
  <c r="O6" i="3" s="1"/>
  <c r="P6" i="3" s="1"/>
  <c r="J7" i="3" s="1"/>
  <c r="K7" i="3" s="1"/>
  <c r="L7" i="3" s="1"/>
  <c r="M7" i="3" s="1"/>
  <c r="N7" i="3" s="1"/>
  <c r="O7" i="3" s="1"/>
  <c r="P7" i="3" s="1"/>
  <c r="H5" i="3"/>
  <c r="H13" i="3"/>
  <c r="J16" i="3" l="1"/>
  <c r="J8" i="3"/>
  <c r="K8" i="3" s="1"/>
  <c r="B14" i="3"/>
  <c r="C14" i="3" s="1"/>
  <c r="D14" i="3" s="1"/>
  <c r="E14" i="3" s="1"/>
  <c r="F14" i="3" s="1"/>
  <c r="G14" i="3" s="1"/>
  <c r="H14" i="3" s="1"/>
  <c r="B15" i="3" s="1"/>
  <c r="C15" i="3" s="1"/>
  <c r="D15" i="3" s="1"/>
  <c r="E15" i="3" s="1"/>
  <c r="F15" i="3" s="1"/>
  <c r="G15" i="3" s="1"/>
  <c r="H15" i="3" s="1"/>
  <c r="B6" i="3"/>
  <c r="C6" i="3" s="1"/>
  <c r="D6" i="3" s="1"/>
  <c r="E6" i="3" s="1"/>
  <c r="F6" i="3" s="1"/>
  <c r="G6" i="3" s="1"/>
  <c r="H6" i="3" s="1"/>
  <c r="B7" i="3" s="1"/>
  <c r="C7" i="3" s="1"/>
  <c r="D7" i="3" s="1"/>
  <c r="E7" i="3" s="1"/>
  <c r="F7" i="3" s="1"/>
  <c r="G7" i="3" s="1"/>
  <c r="H7" i="3" s="1"/>
  <c r="B8" i="3" s="1"/>
  <c r="C8" i="3" s="1"/>
  <c r="D8" i="3" s="1"/>
  <c r="E8" i="3" s="1"/>
  <c r="F8" i="3" s="1"/>
  <c r="G8" i="3" s="1"/>
  <c r="H8" i="3" s="1"/>
  <c r="B9" i="3" s="1"/>
  <c r="C9" i="3" s="1"/>
  <c r="D9" i="3" s="1"/>
  <c r="E9" i="3" s="1"/>
  <c r="F9" i="3" s="1"/>
  <c r="G9" i="3" s="1"/>
  <c r="H9" i="3" s="1"/>
  <c r="K16" i="3" l="1"/>
  <c r="B16" i="3"/>
  <c r="C16" i="3" s="1"/>
  <c r="D16" i="3" s="1"/>
  <c r="E16" i="3" s="1"/>
  <c r="F16" i="3" s="1"/>
  <c r="G16" i="3" s="1"/>
  <c r="H16" i="3" s="1"/>
  <c r="B17" i="3" s="1"/>
  <c r="C17" i="3" s="1"/>
  <c r="D17" i="3" s="1"/>
  <c r="E17" i="3" s="1"/>
  <c r="F17" i="3" s="1"/>
  <c r="G17" i="3" s="1"/>
  <c r="H17" i="3" s="1"/>
  <c r="L8" i="3"/>
  <c r="L16" i="3" l="1"/>
  <c r="M16" i="3" s="1"/>
  <c r="N16" i="3" s="1"/>
  <c r="O16" i="3" s="1"/>
  <c r="P16" i="3" s="1"/>
  <c r="M8" i="3"/>
  <c r="J17" i="3" l="1"/>
  <c r="N8" i="3"/>
  <c r="K17" i="3" l="1"/>
  <c r="L17" i="3" s="1"/>
  <c r="M17" i="3" s="1"/>
  <c r="N17" i="3" s="1"/>
  <c r="O17" i="3" s="1"/>
  <c r="P17" i="3" s="1"/>
  <c r="O8" i="3"/>
  <c r="P8" i="3" l="1"/>
  <c r="J9" i="3" l="1"/>
  <c r="K9" i="3" l="1"/>
  <c r="L9" i="3" l="1"/>
  <c r="M9" i="3" l="1"/>
  <c r="N9" i="3" l="1"/>
  <c r="O9" i="3" l="1"/>
  <c r="P9" i="3" s="1"/>
</calcChain>
</file>

<file path=xl/sharedStrings.xml><?xml version="1.0" encoding="utf-8"?>
<sst xmlns="http://schemas.openxmlformats.org/spreadsheetml/2006/main" count="121" uniqueCount="48">
  <si>
    <t>COURSE ID</t>
  </si>
  <si>
    <t>NAME</t>
  </si>
  <si>
    <t>INSTRUCTOR</t>
  </si>
  <si>
    <t>YEAR</t>
  </si>
  <si>
    <t>SEMESTER</t>
  </si>
  <si>
    <t>TIME START</t>
  </si>
  <si>
    <t>TIME END</t>
  </si>
  <si>
    <t>CS 120</t>
  </si>
  <si>
    <t>ITEM DESCRIPTION</t>
  </si>
  <si>
    <t>DUE DATE</t>
  </si>
  <si>
    <t>Assignment #2</t>
  </si>
  <si>
    <t>Presentation #1</t>
  </si>
  <si>
    <t>Quiz #1</t>
  </si>
  <si>
    <t>DAY</t>
  </si>
  <si>
    <t>Monday</t>
  </si>
  <si>
    <t>Tuesday</t>
  </si>
  <si>
    <t>Wednesday</t>
  </si>
  <si>
    <t>WR 121</t>
  </si>
  <si>
    <t>Writing Composition</t>
  </si>
  <si>
    <t>Thursday</t>
  </si>
  <si>
    <t>DURATION</t>
  </si>
  <si>
    <t>Assignment #3</t>
  </si>
  <si>
    <t>SP 111</t>
  </si>
  <si>
    <t>Public Speaking</t>
  </si>
  <si>
    <t>PSY 101</t>
  </si>
  <si>
    <t>Basic Psychology</t>
  </si>
  <si>
    <t>START DATE</t>
  </si>
  <si>
    <t>END DATE</t>
  </si>
  <si>
    <t>Intro to Computer Applications</t>
  </si>
  <si>
    <t xml:space="preserve">CLASS </t>
  </si>
  <si>
    <t>Spring</t>
  </si>
  <si>
    <t>CLASS LIST</t>
  </si>
  <si>
    <t>WEEKLY SCHEDULE</t>
  </si>
  <si>
    <t>Friday</t>
  </si>
  <si>
    <t>Paper</t>
  </si>
  <si>
    <t>SEMESTER CALENDAR</t>
  </si>
  <si>
    <t>DEADLINES</t>
  </si>
  <si>
    <t>Instructor 1</t>
  </si>
  <si>
    <t>Instructor 2</t>
  </si>
  <si>
    <t>Instructor 3</t>
  </si>
  <si>
    <t>Instructor 4</t>
  </si>
  <si>
    <t>SUN</t>
  </si>
  <si>
    <t>MON</t>
  </si>
  <si>
    <t>TUE</t>
  </si>
  <si>
    <t>WED</t>
  </si>
  <si>
    <t>THU</t>
  </si>
  <si>
    <t>FRI</t>
  </si>
  <si>
    <t>SAT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</si>
</sst>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F400]h:mm:ss\ AM/PM"/>
    <numFmt numFmtId="169" formatCode="h:mm;@"/>
    <numFmt numFmtId="170" formatCode="[$-409]h:mm\ AM/PM;@"/>
    <numFmt numFmtId="171" formatCode=";;;"/>
  </numFmts>
  <fonts count="11" x14ac:knownFonts="1">
    <font>
      <sz val="11"/>
      <color theme="1"/>
      <name val="Trebuchet MS"/>
      <family val="2"/>
      <scheme val="minor"/>
    </font>
    <font>
      <sz val="28"/>
      <color theme="4"/>
      <name val="Trebuchet MS"/>
      <family val="2"/>
      <scheme val="major"/>
    </font>
    <font>
      <b/>
      <sz val="11"/>
      <color theme="0"/>
      <name val="Trebuchet MS"/>
      <family val="2"/>
      <scheme val="minor"/>
    </font>
    <font>
      <b/>
      <sz val="12"/>
      <color theme="3"/>
      <name val="Trebuchet MS"/>
      <family val="2"/>
      <scheme val="minor"/>
    </font>
    <font>
      <sz val="11"/>
      <color theme="3"/>
      <name val="Trebuchet MS"/>
      <family val="2"/>
      <scheme val="minor"/>
    </font>
    <font>
      <sz val="11"/>
      <color theme="1"/>
      <name val="Trebuchet MS"/>
      <family val="2"/>
      <scheme val="minor"/>
    </font>
    <font>
      <b/>
      <sz val="11"/>
      <color theme="4"/>
      <name val="Trebuchet MS"/>
      <family val="2"/>
      <scheme val="minor"/>
    </font>
    <font>
      <sz val="10"/>
      <color theme="1"/>
      <name val="Trebuchet MS"/>
      <family val="2"/>
      <scheme val="minor"/>
    </font>
    <font>
      <sz val="28"/>
      <color theme="4"/>
      <name val="Century Gothic"/>
      <family val="2"/>
    </font>
    <font>
      <sz val="11"/>
      <color theme="1"/>
      <name val="Century Gothic"/>
      <family val="2"/>
    </font>
    <font>
      <b/>
      <sz val="11"/>
      <color theme="0"/>
      <name val="Century Gothic"/>
      <family val="2"/>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patternFill>
    </fill>
  </fills>
  <borders count="19">
    <border>
      <left/>
      <right/>
      <top/>
      <bottom/>
      <diagonal/>
    </border>
    <border>
      <left style="thin">
        <color theme="4"/>
      </left>
      <right style="thin">
        <color theme="0"/>
      </right>
      <top style="thin">
        <color theme="4"/>
      </top>
      <bottom/>
      <diagonal/>
    </border>
    <border>
      <left style="thin">
        <color theme="0"/>
      </left>
      <right style="thin">
        <color theme="0"/>
      </right>
      <top style="thin">
        <color theme="4"/>
      </top>
      <bottom/>
      <diagonal/>
    </border>
    <border>
      <left style="thin">
        <color theme="0"/>
      </left>
      <right style="thin">
        <color theme="4"/>
      </right>
      <top style="thin">
        <color theme="4"/>
      </top>
      <bottom/>
      <diagonal/>
    </border>
    <border>
      <left style="thin">
        <color theme="0"/>
      </left>
      <right style="thin">
        <color theme="0"/>
      </right>
      <top style="thin">
        <color theme="0"/>
      </top>
      <bottom style="thin">
        <color theme="0"/>
      </bottom>
      <diagonal/>
    </border>
    <border>
      <left style="thin">
        <color theme="4"/>
      </left>
      <right style="thin">
        <color theme="0"/>
      </right>
      <top style="thin">
        <color theme="4"/>
      </top>
      <bottom style="thin">
        <color theme="0"/>
      </bottom>
      <diagonal/>
    </border>
    <border>
      <left style="thin">
        <color theme="0"/>
      </left>
      <right style="thin">
        <color theme="0"/>
      </right>
      <top style="thin">
        <color theme="4"/>
      </top>
      <bottom style="thin">
        <color theme="0"/>
      </bottom>
      <diagonal/>
    </border>
    <border>
      <left style="thin">
        <color theme="0"/>
      </left>
      <right style="thin">
        <color theme="4"/>
      </right>
      <top style="thin">
        <color theme="4"/>
      </top>
      <bottom style="thin">
        <color theme="0"/>
      </bottom>
      <diagonal/>
    </border>
    <border>
      <left style="thin">
        <color theme="4"/>
      </left>
      <right style="thin">
        <color theme="0"/>
      </right>
      <top style="thin">
        <color theme="0"/>
      </top>
      <bottom style="thin">
        <color theme="0"/>
      </bottom>
      <diagonal/>
    </border>
    <border>
      <left style="thin">
        <color theme="0"/>
      </left>
      <right style="thin">
        <color theme="4"/>
      </right>
      <top style="thin">
        <color theme="0"/>
      </top>
      <bottom style="thin">
        <color theme="0"/>
      </bottom>
      <diagonal/>
    </border>
    <border>
      <left style="thin">
        <color theme="4"/>
      </left>
      <right style="thin">
        <color theme="0"/>
      </right>
      <top style="thin">
        <color theme="0"/>
      </top>
      <bottom style="thin">
        <color theme="4"/>
      </bottom>
      <diagonal/>
    </border>
    <border>
      <left style="thin">
        <color theme="0"/>
      </left>
      <right style="thin">
        <color theme="0"/>
      </right>
      <top style="thin">
        <color theme="0"/>
      </top>
      <bottom style="thin">
        <color theme="4"/>
      </bottom>
      <diagonal/>
    </border>
    <border>
      <left style="thin">
        <color theme="0"/>
      </left>
      <right style="thin">
        <color theme="4"/>
      </right>
      <top style="thin">
        <color theme="0"/>
      </top>
      <bottom style="thin">
        <color theme="4"/>
      </bottom>
      <diagonal/>
    </border>
    <border>
      <left style="thin">
        <color rgb="FFB2B2B2"/>
      </left>
      <right style="thin">
        <color rgb="FFB2B2B2"/>
      </right>
      <top style="thin">
        <color rgb="FFB2B2B2"/>
      </top>
      <bottom style="thin">
        <color rgb="FFB2B2B2"/>
      </bottom>
      <diagonal/>
    </border>
    <border>
      <left/>
      <right/>
      <top/>
      <bottom style="thin">
        <color theme="3" tint="-0.24994659260841701"/>
      </bottom>
      <diagonal/>
    </border>
    <border>
      <left/>
      <right/>
      <top style="thin">
        <color theme="4"/>
      </top>
      <bottom style="thin">
        <color theme="4"/>
      </bottom>
      <diagonal/>
    </border>
    <border>
      <left/>
      <right/>
      <top/>
      <bottom style="thin">
        <color theme="4"/>
      </bottom>
      <diagonal/>
    </border>
    <border>
      <left style="thin">
        <color theme="4"/>
      </left>
      <right style="thin">
        <color theme="4"/>
      </right>
      <top/>
      <bottom/>
      <diagonal/>
    </border>
    <border>
      <left style="thin">
        <color theme="0"/>
      </left>
      <right/>
      <top style="thin">
        <color theme="4"/>
      </top>
      <bottom style="thin">
        <color theme="0"/>
      </bottom>
      <diagonal/>
    </border>
  </borders>
  <cellStyleXfs count="14">
    <xf numFmtId="0" fontId="0" fillId="0" borderId="0" applyBorder="0">
      <alignment vertical="center" wrapText="1"/>
    </xf>
    <xf numFmtId="0" fontId="1" fillId="0" borderId="0" applyNumberFormat="0" applyFill="0" applyBorder="0" applyProtection="0"/>
    <xf numFmtId="0" fontId="2" fillId="2" borderId="0" applyNumberFormat="0" applyBorder="0" applyAlignment="0" applyProtection="0"/>
    <xf numFmtId="0" fontId="3" fillId="0" borderId="0" applyNumberFormat="0" applyFill="0" applyBorder="0" applyAlignment="0" applyProtection="0"/>
    <xf numFmtId="0" fontId="6" fillId="0" borderId="14" applyNumberFormat="0" applyFill="0" applyAlignment="0" applyProtection="0"/>
    <xf numFmtId="0" fontId="4" fillId="0" borderId="0" applyNumberFormat="0" applyFill="0" applyBorder="0" applyAlignment="0" applyProtection="0"/>
    <xf numFmtId="167" fontId="5" fillId="0" borderId="0" applyFill="0" applyBorder="0" applyAlignment="0" applyProtection="0"/>
    <xf numFmtId="165" fontId="5" fillId="0" borderId="0" applyFill="0" applyBorder="0" applyAlignment="0" applyProtection="0"/>
    <xf numFmtId="166" fontId="5" fillId="0" borderId="0" applyFill="0" applyBorder="0" applyAlignment="0" applyProtection="0"/>
    <xf numFmtId="164" fontId="5" fillId="0" borderId="0" applyFill="0" applyBorder="0" applyAlignment="0" applyProtection="0"/>
    <xf numFmtId="9" fontId="5" fillId="0" borderId="0" applyFill="0" applyBorder="0" applyAlignment="0" applyProtection="0"/>
    <xf numFmtId="0" fontId="5" fillId="4" borderId="13" applyNumberFormat="0" applyAlignment="0" applyProtection="0"/>
    <xf numFmtId="14" fontId="5" fillId="0" borderId="0" applyFill="0" applyBorder="0">
      <alignment horizontal="left" vertical="center"/>
    </xf>
    <xf numFmtId="170" fontId="5" fillId="0" borderId="0" applyFont="0" applyFill="0" applyBorder="0">
      <alignment horizontal="right" vertical="center" wrapText="1" indent="1"/>
    </xf>
  </cellStyleXfs>
  <cellXfs count="46">
    <xf numFmtId="0" fontId="0" fillId="0" borderId="0" xfId="0">
      <alignment vertical="center" wrapText="1"/>
    </xf>
    <xf numFmtId="0" fontId="0" fillId="0" borderId="0" xfId="0" applyBorder="1">
      <alignment vertical="center" wrapText="1"/>
    </xf>
    <xf numFmtId="0" fontId="6" fillId="0" borderId="14" xfId="4" applyAlignment="1">
      <alignment vertical="center"/>
    </xf>
    <xf numFmtId="0" fontId="4" fillId="0" borderId="0" xfId="5" applyBorder="1" applyAlignment="1">
      <alignment horizontal="left" vertical="center"/>
    </xf>
    <xf numFmtId="14" fontId="4" fillId="0" borderId="0" xfId="5" applyNumberFormat="1" applyBorder="1" applyAlignment="1">
      <alignment horizontal="left" vertical="center"/>
    </xf>
    <xf numFmtId="0" fontId="0" fillId="0" borderId="0" xfId="0" applyAlignment="1">
      <alignment horizontal="left" vertical="center"/>
    </xf>
    <xf numFmtId="168" fontId="0" fillId="0" borderId="0" xfId="0" applyNumberFormat="1">
      <alignment vertical="center" wrapText="1"/>
    </xf>
    <xf numFmtId="0" fontId="2" fillId="2" borderId="0" xfId="2" applyBorder="1" applyAlignment="1">
      <alignment vertical="center"/>
    </xf>
    <xf numFmtId="0" fontId="2" fillId="2" borderId="1" xfId="2" applyBorder="1" applyAlignment="1">
      <alignment horizontal="center" vertical="center"/>
    </xf>
    <xf numFmtId="0" fontId="2" fillId="2" borderId="2" xfId="2" applyBorder="1" applyAlignment="1">
      <alignment horizontal="center" vertical="center"/>
    </xf>
    <xf numFmtId="0" fontId="2" fillId="2" borderId="3" xfId="2" applyBorder="1" applyAlignment="1">
      <alignment horizontal="center" vertical="center"/>
    </xf>
    <xf numFmtId="0" fontId="0" fillId="0" borderId="0" xfId="0" applyBorder="1" applyAlignment="1">
      <alignment horizontal="left" vertical="center"/>
    </xf>
    <xf numFmtId="1" fontId="4" fillId="3" borderId="5" xfId="0" applyNumberFormat="1" applyFont="1" applyFill="1" applyBorder="1" applyAlignment="1">
      <alignment horizontal="center" vertical="center"/>
    </xf>
    <xf numFmtId="1" fontId="4" fillId="3" borderId="6" xfId="0" applyNumberFormat="1" applyFont="1" applyFill="1" applyBorder="1" applyAlignment="1">
      <alignment horizontal="center" vertical="center"/>
    </xf>
    <xf numFmtId="1" fontId="4" fillId="3" borderId="7" xfId="0" applyNumberFormat="1" applyFont="1" applyFill="1" applyBorder="1" applyAlignment="1">
      <alignment horizontal="center" vertical="center"/>
    </xf>
    <xf numFmtId="1" fontId="4" fillId="3" borderId="8" xfId="0" applyNumberFormat="1" applyFont="1" applyFill="1" applyBorder="1" applyAlignment="1">
      <alignment horizontal="center" vertical="center"/>
    </xf>
    <xf numFmtId="1" fontId="4" fillId="3" borderId="4" xfId="0" applyNumberFormat="1" applyFont="1" applyFill="1" applyBorder="1" applyAlignment="1">
      <alignment horizontal="center" vertical="center"/>
    </xf>
    <xf numFmtId="1" fontId="4" fillId="3" borderId="9" xfId="0" applyNumberFormat="1" applyFont="1" applyFill="1" applyBorder="1" applyAlignment="1">
      <alignment horizontal="center" vertical="center"/>
    </xf>
    <xf numFmtId="1" fontId="4" fillId="3" borderId="10" xfId="0" applyNumberFormat="1" applyFont="1" applyFill="1" applyBorder="1" applyAlignment="1">
      <alignment horizontal="center" vertical="center"/>
    </xf>
    <xf numFmtId="1" fontId="4" fillId="3" borderId="11" xfId="0" applyNumberFormat="1" applyFont="1" applyFill="1" applyBorder="1" applyAlignment="1">
      <alignment horizontal="center" vertical="center"/>
    </xf>
    <xf numFmtId="1" fontId="4" fillId="3" borderId="12" xfId="0" applyNumberFormat="1" applyFont="1" applyFill="1" applyBorder="1" applyAlignment="1">
      <alignment horizontal="center" vertical="center"/>
    </xf>
    <xf numFmtId="0" fontId="0" fillId="0" borderId="0" xfId="0" applyFont="1">
      <alignment vertical="center" wrapText="1"/>
    </xf>
    <xf numFmtId="14" fontId="5" fillId="0" borderId="0" xfId="12" applyBorder="1">
      <alignment horizontal="left" vertical="center"/>
    </xf>
    <xf numFmtId="0" fontId="0" fillId="0" borderId="0" xfId="0" applyAlignment="1">
      <alignment vertical="center"/>
    </xf>
    <xf numFmtId="1" fontId="4" fillId="3" borderId="18" xfId="0" applyNumberFormat="1" applyFont="1" applyFill="1" applyBorder="1" applyAlignment="1">
      <alignment horizontal="center" vertical="center"/>
    </xf>
    <xf numFmtId="0" fontId="0" fillId="0" borderId="17" xfId="0" applyBorder="1">
      <alignment vertical="center" wrapText="1"/>
    </xf>
    <xf numFmtId="0" fontId="0" fillId="0" borderId="0" xfId="0" applyFont="1">
      <alignment vertical="center" wrapText="1"/>
    </xf>
    <xf numFmtId="171" fontId="7" fillId="0" borderId="0" xfId="0" applyNumberFormat="1" applyFont="1">
      <alignment vertical="center" wrapText="1"/>
    </xf>
    <xf numFmtId="171" fontId="7" fillId="0" borderId="0" xfId="0" applyNumberFormat="1" applyFont="1" applyAlignment="1">
      <alignment vertical="center"/>
    </xf>
    <xf numFmtId="0" fontId="0" fillId="0" borderId="0" xfId="0" pivotButton="1" applyFont="1">
      <alignment vertical="center" wrapText="1"/>
    </xf>
    <xf numFmtId="170" fontId="0" fillId="0" borderId="0" xfId="0" applyNumberFormat="1" applyFont="1" applyAlignment="1" applyProtection="1">
      <alignment horizontal="right" vertical="center" wrapText="1" indent="1"/>
    </xf>
    <xf numFmtId="171" fontId="0" fillId="0" borderId="0" xfId="0" applyNumberFormat="1" applyFont="1" applyBorder="1">
      <alignment vertical="center" wrapText="1"/>
    </xf>
    <xf numFmtId="0" fontId="1" fillId="0" borderId="0" xfId="1"/>
    <xf numFmtId="0" fontId="0" fillId="0" borderId="0" xfId="0">
      <alignment vertical="center" wrapText="1"/>
    </xf>
    <xf numFmtId="0" fontId="0" fillId="0" borderId="0" xfId="0" applyFont="1">
      <alignment vertical="center" wrapText="1"/>
    </xf>
    <xf numFmtId="0" fontId="1" fillId="0" borderId="0" xfId="1" applyAlignment="1">
      <alignment horizontal="left"/>
    </xf>
    <xf numFmtId="0" fontId="3" fillId="0" borderId="16" xfId="3" applyBorder="1" applyAlignment="1">
      <alignment vertical="center"/>
    </xf>
    <xf numFmtId="0" fontId="3" fillId="0" borderId="15" xfId="3" applyBorder="1" applyAlignment="1">
      <alignment vertical="center"/>
    </xf>
    <xf numFmtId="0" fontId="8" fillId="0" borderId="0" xfId="1" applyFont="1"/>
    <xf numFmtId="0" fontId="9" fillId="0" borderId="0" xfId="0" applyFont="1">
      <alignment vertical="center" wrapText="1"/>
    </xf>
    <xf numFmtId="0" fontId="10" fillId="2" borderId="0" xfId="2" applyFont="1" applyBorder="1" applyAlignment="1">
      <alignment vertical="center"/>
    </xf>
    <xf numFmtId="170" fontId="10" fillId="2" borderId="0" xfId="2" applyNumberFormat="1" applyFont="1" applyBorder="1" applyAlignment="1">
      <alignment horizontal="left" vertical="center"/>
    </xf>
    <xf numFmtId="0" fontId="9" fillId="0" borderId="0" xfId="0" applyFont="1" applyBorder="1" applyAlignment="1">
      <alignment horizontal="left" vertical="center"/>
    </xf>
    <xf numFmtId="170" fontId="9" fillId="0" borderId="0" xfId="0" applyNumberFormat="1" applyFont="1" applyAlignment="1">
      <alignment horizontal="left" vertical="center"/>
    </xf>
    <xf numFmtId="169" fontId="9" fillId="0" borderId="0" xfId="0" applyNumberFormat="1" applyFont="1" applyBorder="1" applyAlignment="1">
      <alignment horizontal="left" vertical="center"/>
    </xf>
    <xf numFmtId="0" fontId="9" fillId="0" borderId="0" xfId="0" applyFont="1">
      <alignment vertical="center" wrapText="1"/>
    </xf>
  </cellXfs>
  <cellStyles count="14">
    <cellStyle name="Comma" xfId="6" builtinId="3" customBuiltin="1"/>
    <cellStyle name="Comma [0]" xfId="7" builtinId="6" customBuiltin="1"/>
    <cellStyle name="Currency" xfId="8" builtinId="4" customBuiltin="1"/>
    <cellStyle name="Currency [0]" xfId="9" builtinId="7" customBuiltin="1"/>
    <cellStyle name="Date" xfId="12"/>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Note" xfId="11" builtinId="10" customBuiltin="1"/>
    <cellStyle name="Percent" xfId="10" builtinId="5" customBuiltin="1"/>
    <cellStyle name="Time" xfId="13"/>
    <cellStyle name="Title" xfId="1" builtinId="15" customBuiltin="1"/>
  </cellStyles>
  <dxfs count="37">
    <dxf>
      <font>
        <strike val="0"/>
        <outline val="0"/>
        <shadow val="0"/>
        <u val="none"/>
        <vertAlign val="baseline"/>
        <name val="Century Gothic"/>
        <scheme val="none"/>
      </font>
      <alignment horizontal="left" vertical="center" textRotation="0" wrapText="0" indent="0" justifyLastLine="0" shrinkToFit="0" readingOrder="0"/>
    </dxf>
    <dxf>
      <font>
        <strike val="0"/>
        <outline val="0"/>
        <shadow val="0"/>
        <u val="none"/>
        <vertAlign val="baseline"/>
        <name val="Century Gothic"/>
        <scheme val="none"/>
      </font>
    </dxf>
    <dxf>
      <font>
        <strike val="0"/>
        <outline val="0"/>
        <shadow val="0"/>
        <u val="none"/>
        <vertAlign val="baseline"/>
        <name val="Century Gothic"/>
        <scheme val="none"/>
      </font>
      <numFmt numFmtId="169" formatCode="h:mm;@"/>
      <alignment horizontal="left" vertical="center" textRotation="0" wrapText="0" indent="0" justifyLastLine="0" shrinkToFit="0" readingOrder="0"/>
    </dxf>
    <dxf>
      <font>
        <strike val="0"/>
        <outline val="0"/>
        <shadow val="0"/>
        <u val="none"/>
        <vertAlign val="baseline"/>
        <name val="Century Gothic"/>
        <scheme val="none"/>
      </font>
      <numFmt numFmtId="170" formatCode="[$-409]h:mm\ AM/PM;@"/>
      <alignment horizontal="left" textRotation="0" wrapText="0" indent="0" justifyLastLine="0" shrinkToFit="0" readingOrder="0"/>
    </dxf>
    <dxf>
      <font>
        <strike val="0"/>
        <outline val="0"/>
        <shadow val="0"/>
        <u val="none"/>
        <vertAlign val="baseline"/>
        <name val="Century Gothic"/>
        <scheme val="none"/>
      </font>
      <numFmt numFmtId="170" formatCode="[$-409]h:mm\ AM/PM;@"/>
      <alignment horizontal="left" textRotation="0" wrapText="0" indent="0" justifyLastLine="0" shrinkToFit="0" readingOrder="0"/>
    </dxf>
    <dxf>
      <font>
        <strike val="0"/>
        <outline val="0"/>
        <shadow val="0"/>
        <u val="none"/>
        <vertAlign val="baseline"/>
        <name val="Century Gothic"/>
        <scheme val="none"/>
      </font>
      <alignment horizontal="left" vertical="center" textRotation="0" wrapText="0" indent="0" justifyLastLine="0" shrinkToFit="0" readingOrder="0"/>
    </dxf>
    <dxf>
      <font>
        <strike val="0"/>
        <outline val="0"/>
        <shadow val="0"/>
        <u val="none"/>
        <vertAlign val="baseline"/>
        <name val="Century Gothic"/>
        <scheme val="none"/>
      </font>
      <alignment horizontal="left" vertical="center" textRotation="0" wrapText="0" indent="0" justifyLastLine="0" shrinkToFit="0" readingOrder="0"/>
    </dxf>
    <dxf>
      <font>
        <strike val="0"/>
        <outline val="0"/>
        <shadow val="0"/>
        <u val="none"/>
        <vertAlign val="baseline"/>
        <name val="Century Gothic"/>
        <scheme val="none"/>
      </font>
      <alignment horizontal="left" vertical="center" textRotation="0" wrapText="0" indent="0" justifyLastLine="0" shrinkToFit="0" readingOrder="0"/>
    </dxf>
    <dxf>
      <font>
        <strike val="0"/>
        <outline val="0"/>
        <shadow val="0"/>
        <u val="none"/>
        <vertAlign val="baseline"/>
        <name val="Century Gothic"/>
        <scheme val="none"/>
      </font>
      <alignment horizontal="left" vertical="center" textRotation="0" wrapText="0" indent="0" justifyLastLine="0" shrinkToFit="0" readingOrder="0"/>
    </dxf>
    <dxf>
      <font>
        <strike val="0"/>
        <outline val="0"/>
        <shadow val="0"/>
        <u val="none"/>
        <vertAlign val="baseline"/>
        <name val="Century Gothic"/>
        <scheme val="none"/>
      </font>
      <alignment horizontal="left" vertical="center" textRotation="0" wrapText="0" indent="0" justifyLastLine="0" shrinkToFit="0" readingOrder="0"/>
    </dxf>
    <dxf>
      <font>
        <strike val="0"/>
        <outline val="0"/>
        <shadow val="0"/>
        <u val="none"/>
        <vertAlign val="baseline"/>
        <name val="Century Gothic"/>
        <scheme val="none"/>
      </font>
      <alignment horizontal="left" vertical="center" textRotation="0" wrapText="0" indent="0" justifyLastLine="0" shrinkToFit="0" readingOrder="0"/>
    </dxf>
    <dxf>
      <font>
        <b/>
        <i/>
        <color theme="4"/>
      </font>
    </dxf>
    <dxf>
      <font>
        <b/>
        <i/>
        <color theme="4"/>
      </font>
    </dxf>
    <dxf>
      <font>
        <b/>
        <i/>
        <color theme="4"/>
      </font>
    </dxf>
    <dxf>
      <font>
        <b/>
        <i/>
        <color theme="4"/>
      </font>
    </dxf>
    <dxf>
      <numFmt numFmtId="170" formatCode="[$-409]h:mm\ AM/PM;@"/>
      <alignment horizontal="right" vertical="center" textRotation="0" wrapText="1" indent="1" justifyLastLine="0" shrinkToFit="0" readingOrder="0"/>
      <protection locked="1" hidden="0"/>
    </dxf>
    <dxf>
      <numFmt numFmtId="170" formatCode="[$-409]h:mm\ AM/PM;@"/>
      <alignment horizontal="left" vertical="center" textRotation="0" wrapText="1" indent="0" justifyLastLine="0" shrinkToFit="0" readingOrder="0"/>
      <protection locked="1" hidden="0"/>
    </dxf>
    <dxf>
      <numFmt numFmtId="170" formatCode="[$-409]h:mm\ AM/PM;@"/>
      <alignment horizontal="left" vertical="center" textRotation="0" wrapText="1" indent="0" justifyLastLine="0" shrinkToFit="0" readingOrder="0"/>
      <protection locked="1" hidden="0"/>
    </dxf>
    <dxf>
      <numFmt numFmtId="170" formatCode="[$-409]h:mm\ AM/PM;@"/>
      <alignment horizontal="left" vertical="center" textRotation="0" wrapText="1" indent="0" justifyLastLine="0" shrinkToFit="0" readingOrder="0"/>
      <protection locked="1" hidden="0"/>
    </dxf>
    <dxf>
      <numFmt numFmtId="170" formatCode="[$-409]h:mm\ AM/PM;@"/>
      <alignment horizontal="left" vertical="center" textRotation="0" wrapText="1" indent="0" justifyLastLine="0" shrinkToFit="0" readingOrder="0"/>
      <protection locked="1" hidden="0"/>
    </dxf>
    <dxf>
      <numFmt numFmtId="170" formatCode="[$-409]h:mm\ AM/PM;@"/>
      <alignment horizontal="left" vertical="center" textRotation="0" wrapText="1" indent="1" justifyLastLine="0" shrinkToFit="0" readingOrder="0"/>
      <protection locked="1" hidden="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i val="0"/>
        <color theme="0"/>
      </font>
      <fill>
        <patternFill patternType="solid">
          <fgColor auto="1"/>
          <bgColor theme="4"/>
        </patternFill>
      </fill>
      <border>
        <left style="thin">
          <color theme="4"/>
        </left>
        <right style="thin">
          <color theme="4"/>
        </right>
        <top style="thin">
          <color theme="4"/>
        </top>
        <bottom/>
        <vertical style="thin">
          <color theme="0"/>
        </vertical>
        <horizontal/>
      </border>
    </dxf>
    <dxf>
      <font>
        <color theme="3"/>
      </font>
      <fill>
        <patternFill>
          <bgColor theme="0"/>
        </patternFill>
      </fill>
      <border>
        <bottom style="thin">
          <color theme="4"/>
        </bottom>
        <horizontal style="thin">
          <color theme="4"/>
        </horizontal>
      </border>
    </dxf>
    <dxf>
      <fill>
        <patternFill patternType="solid">
          <fgColor theme="0" tint="-0.14999847407452621"/>
          <bgColor theme="0" tint="-0.14999847407452621"/>
        </patternFill>
      </fill>
      <border>
        <horizontal/>
      </border>
    </dxf>
    <dxf>
      <font>
        <b/>
        <i val="0"/>
        <color theme="0"/>
      </font>
      <fill>
        <patternFill>
          <bgColor theme="4"/>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color theme="3" tint="-0.24994659260841701"/>
      </font>
      <fill>
        <patternFill patternType="solid">
          <bgColor theme="0"/>
        </patternFill>
      </fill>
      <border>
        <left style="thin">
          <color theme="0" tint="-4.9989318521683403E-2"/>
        </left>
        <right style="thin">
          <color theme="0" tint="-4.9989318521683403E-2"/>
        </right>
        <top style="thin">
          <color theme="0" tint="-4.9989318521683403E-2"/>
        </top>
        <bottom style="medium">
          <color theme="4"/>
        </bottom>
        <vertical style="thin">
          <color theme="0"/>
        </vertical>
        <horizontal style="thin">
          <color theme="0" tint="-4.9989318521683403E-2"/>
        </horizontal>
      </border>
    </dxf>
    <dxf>
      <border>
        <bottom style="thin">
          <color theme="4"/>
        </bottom>
      </border>
    </dxf>
    <dxf>
      <font>
        <b val="0"/>
        <i val="0"/>
        <color theme="1"/>
      </font>
      <fill>
        <patternFill>
          <bgColor theme="0" tint="-0.14996795556505021"/>
        </patternFill>
      </fill>
      <border>
        <bottom style="thin">
          <color theme="4"/>
        </bottom>
      </border>
    </dxf>
    <dxf>
      <font>
        <b/>
        <color theme="1"/>
      </font>
      <fill>
        <patternFill patternType="solid">
          <fgColor theme="0"/>
          <bgColor theme="0"/>
        </patternFill>
      </fill>
      <border>
        <top style="thin">
          <color theme="4"/>
        </top>
        <bottom style="thin">
          <color theme="4"/>
        </bottom>
      </border>
    </dxf>
    <dxf>
      <font>
        <b/>
        <i val="0"/>
        <color theme="0"/>
      </font>
      <fill>
        <patternFill>
          <bgColor theme="4"/>
        </patternFill>
      </fill>
      <border>
        <top style="thin">
          <color theme="4"/>
        </top>
        <bottom style="thin">
          <color theme="4"/>
        </bottom>
        <vertical style="medium">
          <color theme="0"/>
        </vertical>
      </border>
    </dxf>
    <dxf>
      <font>
        <color theme="1"/>
      </font>
      <fill>
        <patternFill>
          <bgColor theme="0"/>
        </patternFill>
      </fill>
      <border>
        <bottom style="thin">
          <color theme="4"/>
        </bottom>
        <horizontal/>
      </border>
    </dxf>
  </dxfs>
  <tableStyles count="3" defaultTableStyle="Semester at a Glance" defaultPivotStyle="PivotStyleLight16">
    <tableStyle name="PivotStyleLight2 2" table="0" count="5">
      <tableStyleElement type="wholeTable" dxfId="36"/>
      <tableStyleElement type="headerRow" dxfId="35"/>
      <tableStyleElement type="totalRow" dxfId="34"/>
      <tableStyleElement type="firstRowSubheading" dxfId="33"/>
      <tableStyleElement type="thirdRowSubheading" dxfId="32"/>
    </tableStyle>
    <tableStyle name="Semester at a Glance" pivot="0" count="3">
      <tableStyleElement type="wholeTable" dxfId="31"/>
      <tableStyleElement type="headerRow" dxfId="30"/>
      <tableStyleElement type="firstRowStripe" dxfId="29"/>
    </tableStyle>
    <tableStyle name="Semester at a Glance PivotTable 2" table="0" count="2">
      <tableStyleElement type="wholeTable" dxfId="28"/>
      <tableStyleElement type="headerRow"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11</xdr:col>
      <xdr:colOff>28575</xdr:colOff>
      <xdr:row>2</xdr:row>
      <xdr:rowOff>66675</xdr:rowOff>
    </xdr:from>
    <xdr:to>
      <xdr:col>11</xdr:col>
      <xdr:colOff>2381250</xdr:colOff>
      <xdr:row>7</xdr:row>
      <xdr:rowOff>304800</xdr:rowOff>
    </xdr:to>
    <xdr:sp macro="" textlink="">
      <xdr:nvSpPr>
        <xdr:cNvPr id="2" name="Rectangle 1" descr="CLASS LIST TIP: &#10;Enter your individual classes in this table. Class duration is automatically updated">
          <a:extLst>
            <a:ext uri="{FF2B5EF4-FFF2-40B4-BE49-F238E27FC236}">
              <a16:creationId xmlns:a16="http://schemas.microsoft.com/office/drawing/2014/main" xmlns="" id="{00000000-0008-0000-0000-000002000000}"/>
            </a:ext>
          </a:extLst>
        </xdr:cNvPr>
        <xdr:cNvSpPr/>
      </xdr:nvSpPr>
      <xdr:spPr>
        <a:xfrm>
          <a:off x="11591925" y="10858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i="0">
              <a:ln>
                <a:noFill/>
              </a:ln>
              <a:solidFill>
                <a:schemeClr val="accent2">
                  <a:lumMod val="50000"/>
                </a:schemeClr>
              </a:solidFill>
            </a:rPr>
            <a:t>CLASS LIST TIP: </a:t>
          </a:r>
        </a:p>
        <a:p>
          <a:pPr algn="l"/>
          <a:endParaRPr lang="en-US" sz="1100" b="1" i="1">
            <a:ln>
              <a:noFill/>
            </a:ln>
            <a:solidFill>
              <a:schemeClr val="accent2"/>
            </a:solidFill>
          </a:endParaRPr>
        </a:p>
        <a:p>
          <a:pPr algn="l"/>
          <a:r>
            <a:rPr lang="en-US" sz="1100" b="0" i="1">
              <a:ln>
                <a:noFill/>
              </a:ln>
              <a:solidFill>
                <a:schemeClr val="tx1"/>
              </a:solidFill>
            </a:rPr>
            <a:t>Enter your individual classes in this table. Class duration is automatically updated.</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xdr:colOff>
      <xdr:row>2</xdr:row>
      <xdr:rowOff>76200</xdr:rowOff>
    </xdr:from>
    <xdr:to>
      <xdr:col>8</xdr:col>
      <xdr:colOff>2381250</xdr:colOff>
      <xdr:row>7</xdr:row>
      <xdr:rowOff>314325</xdr:rowOff>
    </xdr:to>
    <xdr:sp macro="" textlink="">
      <xdr:nvSpPr>
        <xdr:cNvPr id="2" name="Rectangle 1" descr="WORK DATA ENTRY TIP: &#10;Select a Course ID and the Course Name is populated automatically. &#10;&#10;After you update the Class List sheet, just  Refresh the Weekly Schedule to see those changes&#10;">
          <a:extLst>
            <a:ext uri="{FF2B5EF4-FFF2-40B4-BE49-F238E27FC236}">
              <a16:creationId xmlns:a16="http://schemas.microsoft.com/office/drawing/2014/main" xmlns="" id="{00000000-0008-0000-0100-000002000000}"/>
            </a:ext>
          </a:extLst>
        </xdr:cNvPr>
        <xdr:cNvSpPr/>
      </xdr:nvSpPr>
      <xdr:spPr>
        <a:xfrm>
          <a:off x="9610725"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i="0">
              <a:ln>
                <a:noFill/>
              </a:ln>
              <a:solidFill>
                <a:schemeClr val="accent2">
                  <a:lumMod val="50000"/>
                </a:schemeClr>
              </a:solidFill>
            </a:rPr>
            <a:t>WORK DATA ENTRY TIP: </a:t>
          </a:r>
        </a:p>
        <a:p>
          <a:pPr algn="l"/>
          <a:endParaRPr lang="en-US" sz="1100" b="1" i="1">
            <a:ln>
              <a:noFill/>
            </a:ln>
            <a:solidFill>
              <a:schemeClr val="accent2"/>
            </a:solidFill>
          </a:endParaRPr>
        </a:p>
        <a:p>
          <a:pPr algn="l"/>
          <a:r>
            <a:rPr lang="en-US" sz="1100" b="0" i="1">
              <a:ln>
                <a:noFill/>
              </a:ln>
              <a:solidFill>
                <a:schemeClr val="tx1"/>
              </a:solidFill>
            </a:rPr>
            <a:t>Select a Course ID.</a:t>
          </a:r>
          <a:r>
            <a:rPr lang="en-US" sz="1100" b="0" i="1" baseline="0">
              <a:ln>
                <a:noFill/>
              </a:ln>
              <a:solidFill>
                <a:schemeClr val="tx1"/>
              </a:solidFill>
            </a:rPr>
            <a:t> </a:t>
          </a:r>
          <a:r>
            <a:rPr lang="en-US" sz="1100" b="0" i="1">
              <a:ln>
                <a:noFill/>
              </a:ln>
              <a:solidFill>
                <a:schemeClr val="tx1"/>
              </a:solidFill>
            </a:rPr>
            <a:t>Course Name is populated automatically. </a:t>
          </a:r>
        </a:p>
        <a:p>
          <a:pPr algn="l"/>
          <a:endParaRPr lang="en-US" sz="1100" b="0" i="1">
            <a:ln>
              <a:noFill/>
            </a:ln>
            <a:solidFill>
              <a:schemeClr val="tx1"/>
            </a:solidFill>
          </a:endParaRPr>
        </a:p>
        <a:p>
          <a:pPr algn="l"/>
          <a:r>
            <a:rPr lang="en-US" sz="1100" b="0" i="1">
              <a:ln>
                <a:noFill/>
              </a:ln>
              <a:solidFill>
                <a:schemeClr val="tx1"/>
              </a:solidFill>
            </a:rPr>
            <a:t>After you update the Class List sheet, Refresh the Weekly Schedule to see those changes.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5</xdr:col>
      <xdr:colOff>28575</xdr:colOff>
      <xdr:row>2</xdr:row>
      <xdr:rowOff>76200</xdr:rowOff>
    </xdr:from>
    <xdr:to>
      <xdr:col>5</xdr:col>
      <xdr:colOff>2381250</xdr:colOff>
      <xdr:row>10</xdr:row>
      <xdr:rowOff>371475</xdr:rowOff>
    </xdr:to>
    <xdr:sp macro="" textlink="">
      <xdr:nvSpPr>
        <xdr:cNvPr id="2" name="Rectangle 1" descr="WEEKLY SCHEDULE TIP: &#10;&#10;To update your weekly schedule, Refresh the schedule">
          <a:extLst>
            <a:ext uri="{FF2B5EF4-FFF2-40B4-BE49-F238E27FC236}">
              <a16:creationId xmlns:a16="http://schemas.microsoft.com/office/drawing/2014/main" xmlns="" id="{00000000-0008-0000-0200-000002000000}"/>
            </a:ext>
          </a:extLst>
        </xdr:cNvPr>
        <xdr:cNvSpPr/>
      </xdr:nvSpPr>
      <xdr:spPr>
        <a:xfrm>
          <a:off x="5219700"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i="0">
              <a:ln>
                <a:noFill/>
              </a:ln>
              <a:solidFill>
                <a:schemeClr val="accent2">
                  <a:lumMod val="50000"/>
                </a:schemeClr>
              </a:solidFill>
            </a:rPr>
            <a:t>WEEKLY SCHEDULE TIP:</a:t>
          </a:r>
        </a:p>
        <a:p>
          <a:pPr algn="l"/>
          <a:endParaRPr lang="en-US" sz="1100" b="1" i="1">
            <a:ln>
              <a:noFill/>
            </a:ln>
            <a:solidFill>
              <a:schemeClr val="accent2"/>
            </a:solidFill>
          </a:endParaRPr>
        </a:p>
        <a:p>
          <a:pPr algn="l"/>
          <a:endParaRPr lang="en-US" sz="1100" b="0" i="1">
            <a:ln>
              <a:noFill/>
            </a:ln>
            <a:solidFill>
              <a:schemeClr val="tx1"/>
            </a:solidFill>
          </a:endParaRPr>
        </a:p>
        <a:p>
          <a:pPr algn="l"/>
          <a:r>
            <a:rPr lang="en-US" sz="1100" b="0" i="1">
              <a:ln>
                <a:noFill/>
              </a:ln>
              <a:solidFill>
                <a:schemeClr val="tx1"/>
              </a:solidFill>
            </a:rPr>
            <a:t>To update your weekly schedule, Refresh the schedule.</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28575</xdr:colOff>
      <xdr:row>3</xdr:row>
      <xdr:rowOff>47625</xdr:rowOff>
    </xdr:from>
    <xdr:to>
      <xdr:col>18</xdr:col>
      <xdr:colOff>2381250</xdr:colOff>
      <xdr:row>8</xdr:row>
      <xdr:rowOff>333375</xdr:rowOff>
    </xdr:to>
    <xdr:sp macro="" textlink="">
      <xdr:nvSpPr>
        <xdr:cNvPr id="2" name="Rectangle 1" descr="SEMESTER CALENDAR TIP:&#10;&#10;Enter the Year, Start Date, and End Date to view a four month schedule.&#10;&#10;Days that have deadlines display in red, RGB: R=222, G=56, B=0">
          <a:extLst>
            <a:ext uri="{FF2B5EF4-FFF2-40B4-BE49-F238E27FC236}">
              <a16:creationId xmlns:a16="http://schemas.microsoft.com/office/drawing/2014/main" xmlns="" id="{00000000-0008-0000-0300-000002000000}"/>
            </a:ext>
          </a:extLst>
        </xdr:cNvPr>
        <xdr:cNvSpPr/>
      </xdr:nvSpPr>
      <xdr:spPr>
        <a:xfrm>
          <a:off x="10001250" y="14287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i="0">
              <a:ln>
                <a:noFill/>
              </a:ln>
              <a:solidFill>
                <a:schemeClr val="accent2">
                  <a:lumMod val="50000"/>
                </a:schemeClr>
              </a:solidFill>
            </a:rPr>
            <a:t>SEMESTER CALENDAR TIP:</a:t>
          </a:r>
          <a:endParaRPr lang="en-US" sz="1100" b="1" i="1">
            <a:ln>
              <a:noFill/>
            </a:ln>
            <a:solidFill>
              <a:schemeClr val="accent2"/>
            </a:solidFill>
          </a:endParaRPr>
        </a:p>
        <a:p>
          <a:pPr algn="l"/>
          <a:endParaRPr lang="en-US" sz="1100" b="0" i="1">
            <a:ln>
              <a:noFill/>
            </a:ln>
            <a:solidFill>
              <a:schemeClr val="tx1"/>
            </a:solidFill>
          </a:endParaRPr>
        </a:p>
        <a:p>
          <a:pPr algn="l"/>
          <a:r>
            <a:rPr lang="en-US" sz="1100" b="0" i="1">
              <a:ln>
                <a:noFill/>
              </a:ln>
              <a:solidFill>
                <a:schemeClr val="tx1"/>
              </a:solidFill>
            </a:rPr>
            <a:t>Enter the Year, Start Date, and End Date to view a four month schedule.</a:t>
          </a:r>
        </a:p>
        <a:p>
          <a:pPr algn="l"/>
          <a:endParaRPr lang="en-US" sz="1100" b="0" i="1">
            <a:ln>
              <a:noFill/>
            </a:ln>
            <a:solidFill>
              <a:schemeClr val="tx1"/>
            </a:solidFill>
          </a:endParaRPr>
        </a:p>
        <a:p>
          <a:pPr algn="l"/>
          <a:r>
            <a:rPr lang="en-US" sz="1100" b="0" i="1">
              <a:ln>
                <a:noFill/>
              </a:ln>
              <a:solidFill>
                <a:schemeClr val="tx1"/>
              </a:solidFill>
            </a:rPr>
            <a:t>Days that have deadlines display in red.</a:t>
          </a:r>
        </a:p>
      </xdr:txBody>
    </xdr:sp>
    <xdr:clientData fPrintsWithSheet="0"/>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Semester%20Work%20at%20a%20Glance%20Schedule.xlt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635.758216550923" createdVersion="5" refreshedVersion="6" minRefreshableVersion="3" recordCount="7">
  <cacheSource type="worksheet">
    <worksheetSource name="ClassListTable" r:id="rId2"/>
  </cacheSource>
  <cacheFields count="9">
    <cacheField name="COURSE ID" numFmtId="0">
      <sharedItems/>
    </cacheField>
    <cacheField name="NAME" numFmtId="0">
      <sharedItems count="5">
        <s v="Intro to Computer Applications"/>
        <s v="Writing Composition"/>
        <s v="Public Speaking"/>
        <s v="Basic Psychology"/>
        <s v="Math II" u="1"/>
      </sharedItems>
    </cacheField>
    <cacheField name="INSTRUCTOR" numFmtId="0">
      <sharedItems/>
    </cacheField>
    <cacheField name="DAY" numFmtId="0">
      <sharedItems count="5">
        <s v="Monday"/>
        <s v="Wednesday"/>
        <s v="Tuesday"/>
        <s v="Thursday"/>
        <s v="Friday"/>
      </sharedItems>
    </cacheField>
    <cacheField name="YEAR" numFmtId="0">
      <sharedItems containsSemiMixedTypes="0" containsString="0" containsNumber="1" containsInteger="1" minValue="2019" maxValue="2019"/>
    </cacheField>
    <cacheField name="SEMESTER" numFmtId="0">
      <sharedItems/>
    </cacheField>
    <cacheField name="TIME START" numFmtId="170">
      <sharedItems containsSemiMixedTypes="0" containsNonDate="0" containsDate="1" containsString="0" minDate="1899-12-30T10:00:00" maxDate="1899-12-30T14:00:00" count="4">
        <d v="1899-12-30T14:00:00"/>
        <d v="1899-12-30T10:00:00"/>
        <d v="1899-12-30T11:00:00"/>
        <d v="1899-12-30T13:00:00" u="1"/>
      </sharedItems>
    </cacheField>
    <cacheField name="TIME END" numFmtId="170">
      <sharedItems containsSemiMixedTypes="0" containsNonDate="0" containsDate="1" containsString="0" minDate="1899-12-30T11:00:00" maxDate="1899-12-30T15:30:00"/>
    </cacheField>
    <cacheField name="DURATION" numFmtId="169">
      <sharedItems containsSemiMixedTypes="0" containsNonDate="0" containsDate="1" containsString="0" minDate="1899-12-30T01:00:00" maxDate="1899-12-30T01:3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s v="CS 120"/>
    <x v="0"/>
    <s v="Instructor 1"/>
    <x v="0"/>
    <n v="2019"/>
    <s v="Spring"/>
    <x v="0"/>
    <d v="1899-12-30T15:30:00"/>
    <d v="1899-12-30T01:30:00"/>
  </r>
  <r>
    <s v="CS 120"/>
    <x v="0"/>
    <s v="Instructor 1"/>
    <x v="1"/>
    <n v="2019"/>
    <s v="Spring"/>
    <x v="0"/>
    <d v="1899-12-30T15:30:00"/>
    <d v="1899-12-30T01:30:00"/>
  </r>
  <r>
    <s v="WR 121"/>
    <x v="1"/>
    <s v="Instructor 2"/>
    <x v="2"/>
    <n v="2019"/>
    <s v="Spring"/>
    <x v="1"/>
    <d v="1899-12-30T11:30:00"/>
    <d v="1899-12-30T01:30:00"/>
  </r>
  <r>
    <s v="WR 121"/>
    <x v="1"/>
    <s v="Instructor 2"/>
    <x v="3"/>
    <n v="2019"/>
    <s v="Spring"/>
    <x v="1"/>
    <d v="1899-12-30T11:30:00"/>
    <d v="1899-12-30T01:30:00"/>
  </r>
  <r>
    <s v="SP 111"/>
    <x v="2"/>
    <s v="Instructor 3"/>
    <x v="0"/>
    <n v="2019"/>
    <s v="Spring"/>
    <x v="2"/>
    <d v="1899-12-30T12:00:00"/>
    <d v="1899-12-30T01:00:00"/>
  </r>
  <r>
    <s v="SP 111"/>
    <x v="2"/>
    <s v="Instructor 3"/>
    <x v="1"/>
    <n v="2019"/>
    <s v="Spring"/>
    <x v="2"/>
    <d v="1899-12-30T12:00:00"/>
    <d v="1899-12-30T01:00:00"/>
  </r>
  <r>
    <s v="PSY 101"/>
    <x v="3"/>
    <s v="Instructor 4"/>
    <x v="4"/>
    <n v="2019"/>
    <s v="Spring"/>
    <x v="1"/>
    <d v="1899-12-30T11:00:00"/>
    <d v="1899-12-30T01: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WeeklyScheduleReport" cacheId="0" applyNumberFormats="0" applyBorderFormats="0" applyFontFormats="0" applyPatternFormats="0" applyAlignmentFormats="0" applyWidthHeightFormats="1" dataCaption="Values" updatedVersion="6" minRefreshableVersion="3" showDrill="0" rowGrandTotals="0" colGrandTotals="0" fieldPrintTitles="1" itemPrintTitles="1" createdVersion="5" indent="0" compact="0" compactData="0" multipleFieldFilters="0">
  <location ref="B2:D9" firstHeaderRow="1" firstDataRow="1" firstDataCol="3"/>
  <pivotFields count="9">
    <pivotField compact="0" outline="0" showAll="0" defaultSubtotal="0">
      <extLst>
        <ext xmlns:x14="http://schemas.microsoft.com/office/spreadsheetml/2009/9/main" uri="{2946ED86-A175-432a-8AC1-64E0C546D7DE}">
          <x14:pivotField fillDownLabels="1"/>
        </ext>
      </extLst>
    </pivotField>
    <pivotField name="CLASS " axis="axisRow" compact="0" outline="0" showAll="0" defaultSubtotal="0">
      <items count="5">
        <item x="3"/>
        <item x="0"/>
        <item m="1" x="4"/>
        <item x="2"/>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5">
        <item x="0"/>
        <item x="2"/>
        <item x="1"/>
        <item x="3"/>
        <item x="4"/>
      </items>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numFmtId="170" outline="0" showAll="0" defaultSubtotal="0">
      <items count="4">
        <item x="1"/>
        <item x="2"/>
        <item m="1" x="3"/>
        <item x="0"/>
      </items>
      <extLst>
        <ext xmlns:x14="http://schemas.microsoft.com/office/spreadsheetml/2009/9/main" uri="{2946ED86-A175-432a-8AC1-64E0C546D7DE}">
          <x14:pivotField fillDownLabels="1"/>
        </ext>
      </extLst>
    </pivotField>
    <pivotField compact="0" numFmtId="18" outline="0" showAll="0" defaultSubtotal="0">
      <extLst>
        <ext xmlns:x14="http://schemas.microsoft.com/office/spreadsheetml/2009/9/main" uri="{2946ED86-A175-432a-8AC1-64E0C546D7DE}">
          <x14:pivotField fillDownLabels="1"/>
        </ext>
      </extLst>
    </pivotField>
    <pivotField compact="0" numFmtId="20" outline="0" showAll="0" defaultSubtotal="0">
      <extLst>
        <ext xmlns:x14="http://schemas.microsoft.com/office/spreadsheetml/2009/9/main" uri="{2946ED86-A175-432a-8AC1-64E0C546D7DE}">
          <x14:pivotField fillDownLabels="1"/>
        </ext>
      </extLst>
    </pivotField>
  </pivotFields>
  <rowFields count="3">
    <field x="3"/>
    <field x="6"/>
    <field x="1"/>
  </rowFields>
  <rowItems count="7">
    <i>
      <x/>
      <x v="1"/>
      <x v="3"/>
    </i>
    <i r="1">
      <x v="3"/>
      <x v="1"/>
    </i>
    <i>
      <x v="1"/>
      <x/>
      <x v="4"/>
    </i>
    <i>
      <x v="2"/>
      <x v="1"/>
      <x v="3"/>
    </i>
    <i r="1">
      <x v="3"/>
      <x v="1"/>
    </i>
    <i>
      <x v="3"/>
      <x/>
      <x v="4"/>
    </i>
    <i>
      <x v="4"/>
      <x/>
      <x/>
    </i>
  </rowItems>
  <colItems count="1">
    <i/>
  </colItems>
  <formats count="6">
    <format dxfId="20">
      <pivotArea dataOnly="0" labelOnly="1" outline="0" fieldPosition="0">
        <references count="1">
          <reference field="6" count="0"/>
        </references>
      </pivotArea>
    </format>
    <format dxfId="19">
      <pivotArea dataOnly="0" labelOnly="1" outline="0" fieldPosition="0">
        <references count="2">
          <reference field="3" count="1" selected="0">
            <x v="0"/>
          </reference>
          <reference field="6" count="2">
            <x v="1"/>
            <x v="3"/>
          </reference>
        </references>
      </pivotArea>
    </format>
    <format dxfId="18">
      <pivotArea dataOnly="0" labelOnly="1" outline="0" fieldPosition="0">
        <references count="2">
          <reference field="3" count="1" selected="0">
            <x v="1"/>
          </reference>
          <reference field="6" count="1">
            <x v="0"/>
          </reference>
        </references>
      </pivotArea>
    </format>
    <format dxfId="17">
      <pivotArea dataOnly="0" labelOnly="1" outline="0" fieldPosition="0">
        <references count="2">
          <reference field="3" count="1" selected="0">
            <x v="2"/>
          </reference>
          <reference field="6" count="2">
            <x v="1"/>
            <x v="3"/>
          </reference>
        </references>
      </pivotArea>
    </format>
    <format dxfId="16">
      <pivotArea dataOnly="0" labelOnly="1" outline="0" fieldPosition="0">
        <references count="2">
          <reference field="3" count="1" selected="0">
            <x v="3"/>
          </reference>
          <reference field="6" count="1">
            <x v="0"/>
          </reference>
        </references>
      </pivotArea>
    </format>
    <format dxfId="15">
      <pivotArea dataOnly="0" labelOnly="1" outline="0" fieldPosition="0">
        <references count="1">
          <reference field="6" count="0"/>
        </references>
      </pivotArea>
    </format>
  </formats>
  <pivotTableStyleInfo name="Semester at a Glance PivotTable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altTextSummary="List of Classes and Start time for each week day"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ClassListTable" displayName="ClassListTable" ref="B2:J9" totalsRowShown="0" headerRowDxfId="1" dataDxfId="0" headerRowCellStyle="Heading 1" dataCellStyle="Normal">
  <tableColumns count="9">
    <tableColumn id="1" name="COURSE ID" dataDxfId="10" dataCellStyle="Normal"/>
    <tableColumn id="2" name="NAME" dataDxfId="9" dataCellStyle="Normal"/>
    <tableColumn id="3" name="INSTRUCTOR" dataDxfId="8" dataCellStyle="Normal"/>
    <tableColumn id="4" name="DAY" dataDxfId="7" dataCellStyle="Normal"/>
    <tableColumn id="5" name="YEAR" dataDxfId="6" dataCellStyle="Normal">
      <calculatedColumnFormula>YEAR(TODAY())</calculatedColumnFormula>
    </tableColumn>
    <tableColumn id="6" name="SEMESTER" dataDxfId="5" dataCellStyle="Normal"/>
    <tableColumn id="7" name="TIME START" dataDxfId="4"/>
    <tableColumn id="8" name="TIME END" dataDxfId="3"/>
    <tableColumn id="9" name="DURATION" dataDxfId="2" dataCellStyle="Normal">
      <calculatedColumnFormula>IF(AND(ISNUMBER(ClassListTable[[#This Row],[TIME END]]),ISNUMBER(ClassListTable[[#This Row],[TIME START]])),ClassListTable[[#This Row],[TIME END]]-ClassListTable[[#This Row],[TIME START]],"")</calculatedColumnFormula>
    </tableColumn>
  </tableColumns>
  <tableStyleInfo name="Semester at a Glance" showFirstColumn="0" showLastColumn="0" showRowStripes="1" showColumnStripes="0"/>
  <extLst>
    <ext xmlns:x14="http://schemas.microsoft.com/office/spreadsheetml/2009/9/main" uri="{504A1905-F514-4f6f-8877-14C23A59335A}">
      <x14:table altTextSummary="Enter Course ID, course Name, Instructor name, Day, Year, Start and End times. Select Semester name in this table. Duration is automatically calculated "/>
    </ext>
  </extLst>
</table>
</file>

<file path=xl/tables/table2.xml><?xml version="1.0" encoding="utf-8"?>
<table xmlns="http://schemas.openxmlformats.org/spreadsheetml/2006/main" id="2" name="Work" displayName="Work" ref="B2:G9" totalsRowShown="0" dataDxfId="26" headerRowCellStyle="Heading 1" dataCellStyle="Normal">
  <autoFilter ref="B2:G9"/>
  <tableColumns count="6">
    <tableColumn id="1" name="COURSE ID" dataDxfId="25" dataCellStyle="Normal"/>
    <tableColumn id="6" name="NAME" dataDxfId="24" dataCellStyle="Normal">
      <calculatedColumnFormula>IFERROR(VLOOKUP(Work[[#This Row],[COURSE ID]],ClassListTable[],2,0),"")</calculatedColumnFormula>
    </tableColumn>
    <tableColumn id="2" name="YEAR" dataDxfId="23" dataCellStyle="Normal">
      <calculatedColumnFormula>YEAR(TODAY())</calculatedColumnFormula>
    </tableColumn>
    <tableColumn id="3" name="SEMESTER" dataDxfId="22" dataCellStyle="Normal"/>
    <tableColumn id="4" name="ITEM DESCRIPTION" dataDxfId="21" dataCellStyle="Normal"/>
    <tableColumn id="5" name="DUE DATE" dataCellStyle="Date"/>
  </tableColumns>
  <tableStyleInfo name="Semester at a Glance" showFirstColumn="0" showLastColumn="0" showRowStripes="1" showColumnStripes="0"/>
  <extLst>
    <ext xmlns:x14="http://schemas.microsoft.com/office/spreadsheetml/2009/9/main" uri="{504A1905-F514-4f6f-8877-14C23A59335A}">
      <x14:table altTextSummary="Select Course ID and Semester name, then enter Year, Item Description, and Due Date in this table. Name is automatically updated"/>
    </ext>
  </extLst>
</table>
</file>

<file path=xl/theme/theme1.xml><?xml version="1.0" encoding="utf-8"?>
<a:theme xmlns:a="http://schemas.openxmlformats.org/drawingml/2006/main" name="Office Theme">
  <a:themeElements>
    <a:clrScheme name="Semester at a Glance">
      <a:dk1>
        <a:srgbClr val="000000"/>
      </a:dk1>
      <a:lt1>
        <a:srgbClr val="FFFFFF"/>
      </a:lt1>
      <a:dk2>
        <a:srgbClr val="616668"/>
      </a:dk2>
      <a:lt2>
        <a:srgbClr val="F8F8F9"/>
      </a:lt2>
      <a:accent1>
        <a:srgbClr val="DE3800"/>
      </a:accent1>
      <a:accent2>
        <a:srgbClr val="2BB0ED"/>
      </a:accent2>
      <a:accent3>
        <a:srgbClr val="FF9F17"/>
      </a:accent3>
      <a:accent4>
        <a:srgbClr val="17BD97"/>
      </a:accent4>
      <a:accent5>
        <a:srgbClr val="8B7CBD"/>
      </a:accent5>
      <a:accent6>
        <a:srgbClr val="F5C700"/>
      </a:accent6>
      <a:hlink>
        <a:srgbClr val="2BB0ED"/>
      </a:hlink>
      <a:folHlink>
        <a:srgbClr val="DE3800"/>
      </a:folHlink>
    </a:clrScheme>
    <a:fontScheme name="Semester at a Glance">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9050">
          <a:solidFill>
            <a:schemeClr val="accent2"/>
          </a:solidFill>
        </a:ln>
      </a:spPr>
      <a:bodyPr vertOverflow="clip" horzOverflow="clip" rtlCol="0" anchor="ctr"/>
      <a:lstStyle>
        <a:defPPr algn="l">
          <a:defRPr sz="1100" b="1" i="1">
            <a:solidFill>
              <a:schemeClr val="tx2"/>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autoPageBreaks="0" fitToPage="1"/>
  </sheetPr>
  <dimension ref="B1:L9"/>
  <sheetViews>
    <sheetView showGridLines="0" tabSelected="1" zoomScaleNormal="100" workbookViewId="0">
      <selection activeCell="B1" sqref="B1:J1"/>
    </sheetView>
  </sheetViews>
  <sheetFormatPr defaultRowHeight="30" customHeight="1" x14ac:dyDescent="0.3"/>
  <cols>
    <col min="1" max="1" width="3.125" style="39" customWidth="1"/>
    <col min="2" max="2" width="13.25" style="39" customWidth="1"/>
    <col min="3" max="3" width="35.375" style="39" customWidth="1"/>
    <col min="4" max="4" width="19.5" style="39" customWidth="1"/>
    <col min="5" max="5" width="13.625" style="39" customWidth="1"/>
    <col min="6" max="6" width="9.875" style="39" customWidth="1"/>
    <col min="7" max="7" width="12.375" style="39" customWidth="1"/>
    <col min="8" max="9" width="14.75" style="39" customWidth="1"/>
    <col min="10" max="10" width="11.625" style="39" customWidth="1"/>
    <col min="11" max="11" width="3.5" style="39" customWidth="1"/>
    <col min="12" max="12" width="31.625" style="39" customWidth="1"/>
    <col min="13" max="16384" width="9" style="39"/>
  </cols>
  <sheetData>
    <row r="1" spans="2:12" ht="50.25" customHeight="1" x14ac:dyDescent="0.45">
      <c r="B1" s="38" t="s">
        <v>31</v>
      </c>
      <c r="C1" s="38"/>
      <c r="D1" s="38"/>
      <c r="E1" s="38"/>
      <c r="F1" s="38"/>
      <c r="G1" s="38"/>
      <c r="H1" s="38"/>
      <c r="I1" s="38"/>
      <c r="J1" s="38"/>
    </row>
    <row r="2" spans="2:12" ht="30" customHeight="1" x14ac:dyDescent="0.3">
      <c r="B2" s="40" t="s">
        <v>0</v>
      </c>
      <c r="C2" s="40" t="s">
        <v>1</v>
      </c>
      <c r="D2" s="40" t="s">
        <v>2</v>
      </c>
      <c r="E2" s="40" t="s">
        <v>13</v>
      </c>
      <c r="F2" s="40" t="s">
        <v>3</v>
      </c>
      <c r="G2" s="40" t="s">
        <v>4</v>
      </c>
      <c r="H2" s="41" t="s">
        <v>5</v>
      </c>
      <c r="I2" s="41" t="s">
        <v>6</v>
      </c>
      <c r="J2" s="40" t="s">
        <v>20</v>
      </c>
    </row>
    <row r="3" spans="2:12" ht="30" customHeight="1" x14ac:dyDescent="0.3">
      <c r="B3" s="42" t="s">
        <v>7</v>
      </c>
      <c r="C3" s="42" t="s">
        <v>28</v>
      </c>
      <c r="D3" s="42" t="s">
        <v>37</v>
      </c>
      <c r="E3" s="42" t="s">
        <v>14</v>
      </c>
      <c r="F3" s="42">
        <f ca="1">YEAR(TODAY())</f>
        <v>2020</v>
      </c>
      <c r="G3" s="42" t="s">
        <v>30</v>
      </c>
      <c r="H3" s="43">
        <v>0.58333333333333337</v>
      </c>
      <c r="I3" s="43">
        <v>0.64583333333333337</v>
      </c>
      <c r="J3" s="44">
        <f>IF(AND(ISNUMBER(ClassListTable[[#This Row],[TIME END]]),ISNUMBER(ClassListTable[[#This Row],[TIME START]])),ClassListTable[[#This Row],[TIME END]]-ClassListTable[[#This Row],[TIME START]],"")</f>
        <v>6.25E-2</v>
      </c>
      <c r="L3" s="45"/>
    </row>
    <row r="4" spans="2:12" ht="30" customHeight="1" x14ac:dyDescent="0.3">
      <c r="B4" s="42" t="s">
        <v>7</v>
      </c>
      <c r="C4" s="42" t="s">
        <v>28</v>
      </c>
      <c r="D4" s="42" t="s">
        <v>37</v>
      </c>
      <c r="E4" s="42" t="s">
        <v>16</v>
      </c>
      <c r="F4" s="42">
        <f t="shared" ref="F4:F9" ca="1" si="0">YEAR(TODAY())</f>
        <v>2020</v>
      </c>
      <c r="G4" s="42" t="s">
        <v>30</v>
      </c>
      <c r="H4" s="43">
        <v>0.58333333333333337</v>
      </c>
      <c r="I4" s="43">
        <v>0.64583333333333337</v>
      </c>
      <c r="J4" s="44">
        <f>IF(AND(ISNUMBER(ClassListTable[[#This Row],[TIME END]]),ISNUMBER(ClassListTable[[#This Row],[TIME START]])),ClassListTable[[#This Row],[TIME END]]-ClassListTable[[#This Row],[TIME START]],"")</f>
        <v>6.25E-2</v>
      </c>
      <c r="L4" s="45"/>
    </row>
    <row r="5" spans="2:12" ht="30" customHeight="1" x14ac:dyDescent="0.3">
      <c r="B5" s="42" t="s">
        <v>17</v>
      </c>
      <c r="C5" s="42" t="s">
        <v>18</v>
      </c>
      <c r="D5" s="42" t="s">
        <v>38</v>
      </c>
      <c r="E5" s="42" t="s">
        <v>15</v>
      </c>
      <c r="F5" s="42">
        <f t="shared" ca="1" si="0"/>
        <v>2020</v>
      </c>
      <c r="G5" s="42" t="s">
        <v>30</v>
      </c>
      <c r="H5" s="43">
        <v>0.41666666666666669</v>
      </c>
      <c r="I5" s="43">
        <v>0.47916666666666669</v>
      </c>
      <c r="J5" s="44">
        <f>IF(AND(ISNUMBER(ClassListTable[[#This Row],[TIME END]]),ISNUMBER(ClassListTable[[#This Row],[TIME START]])),ClassListTable[[#This Row],[TIME END]]-ClassListTable[[#This Row],[TIME START]],"")</f>
        <v>6.25E-2</v>
      </c>
      <c r="L5" s="45"/>
    </row>
    <row r="6" spans="2:12" ht="30" customHeight="1" x14ac:dyDescent="0.3">
      <c r="B6" s="42" t="s">
        <v>17</v>
      </c>
      <c r="C6" s="42" t="s">
        <v>18</v>
      </c>
      <c r="D6" s="42" t="s">
        <v>38</v>
      </c>
      <c r="E6" s="42" t="s">
        <v>19</v>
      </c>
      <c r="F6" s="42">
        <f t="shared" ca="1" si="0"/>
        <v>2020</v>
      </c>
      <c r="G6" s="42" t="s">
        <v>30</v>
      </c>
      <c r="H6" s="43">
        <v>0.41666666666666669</v>
      </c>
      <c r="I6" s="43">
        <v>0.47916666666666669</v>
      </c>
      <c r="J6" s="44">
        <f>IF(AND(ISNUMBER(ClassListTable[[#This Row],[TIME END]]),ISNUMBER(ClassListTable[[#This Row],[TIME START]])),ClassListTable[[#This Row],[TIME END]]-ClassListTable[[#This Row],[TIME START]],"")</f>
        <v>6.25E-2</v>
      </c>
      <c r="L6" s="45"/>
    </row>
    <row r="7" spans="2:12" ht="30" customHeight="1" x14ac:dyDescent="0.3">
      <c r="B7" s="42" t="s">
        <v>22</v>
      </c>
      <c r="C7" s="42" t="s">
        <v>23</v>
      </c>
      <c r="D7" s="42" t="s">
        <v>39</v>
      </c>
      <c r="E7" s="42" t="s">
        <v>14</v>
      </c>
      <c r="F7" s="42">
        <f t="shared" ca="1" si="0"/>
        <v>2020</v>
      </c>
      <c r="G7" s="42" t="s">
        <v>30</v>
      </c>
      <c r="H7" s="43">
        <v>0.45833333333333331</v>
      </c>
      <c r="I7" s="43">
        <v>0.5</v>
      </c>
      <c r="J7" s="44">
        <f>IF(AND(ISNUMBER(ClassListTable[[#This Row],[TIME END]]),ISNUMBER(ClassListTable[[#This Row],[TIME START]])),ClassListTable[[#This Row],[TIME END]]-ClassListTable[[#This Row],[TIME START]],"")</f>
        <v>4.1666666666666685E-2</v>
      </c>
      <c r="L7" s="45"/>
    </row>
    <row r="8" spans="2:12" ht="30" customHeight="1" x14ac:dyDescent="0.3">
      <c r="B8" s="42" t="s">
        <v>22</v>
      </c>
      <c r="C8" s="42" t="s">
        <v>23</v>
      </c>
      <c r="D8" s="42" t="s">
        <v>39</v>
      </c>
      <c r="E8" s="42" t="s">
        <v>16</v>
      </c>
      <c r="F8" s="42">
        <f t="shared" ca="1" si="0"/>
        <v>2020</v>
      </c>
      <c r="G8" s="42" t="s">
        <v>30</v>
      </c>
      <c r="H8" s="43">
        <v>0.45833333333333331</v>
      </c>
      <c r="I8" s="43">
        <v>0.5</v>
      </c>
      <c r="J8" s="44">
        <f>IF(AND(ISNUMBER(ClassListTable[[#This Row],[TIME END]]),ISNUMBER(ClassListTable[[#This Row],[TIME START]])),ClassListTable[[#This Row],[TIME END]]-ClassListTable[[#This Row],[TIME START]],"")</f>
        <v>4.1666666666666685E-2</v>
      </c>
      <c r="L8" s="45"/>
    </row>
    <row r="9" spans="2:12" ht="30" customHeight="1" x14ac:dyDescent="0.3">
      <c r="B9" s="42" t="s">
        <v>24</v>
      </c>
      <c r="C9" s="42" t="s">
        <v>25</v>
      </c>
      <c r="D9" s="42" t="s">
        <v>40</v>
      </c>
      <c r="E9" s="42" t="s">
        <v>33</v>
      </c>
      <c r="F9" s="42">
        <f t="shared" ca="1" si="0"/>
        <v>2020</v>
      </c>
      <c r="G9" s="42" t="s">
        <v>30</v>
      </c>
      <c r="H9" s="43">
        <v>0.41666666666666669</v>
      </c>
      <c r="I9" s="43">
        <v>0.45833333333333331</v>
      </c>
      <c r="J9" s="44">
        <f>IF(AND(ISNUMBER(ClassListTable[[#This Row],[TIME END]]),ISNUMBER(ClassListTable[[#This Row],[TIME START]])),ClassListTable[[#This Row],[TIME END]]-ClassListTable[[#This Row],[TIME START]],"")</f>
        <v>4.166666666666663E-2</v>
      </c>
    </row>
  </sheetData>
  <mergeCells count="2">
    <mergeCell ref="B1:J1"/>
    <mergeCell ref="L3:L8"/>
  </mergeCells>
  <dataValidations count="13">
    <dataValidation allowBlank="1" showInputMessage="1" showErrorMessage="1" prompt="Create a Class List in this worksheet. Enter details in Class List table. Enter Deadlines, Weekly Schedule, and Semester Calendar in other worksheets. Tip is in cell L3" sqref="A1"/>
    <dataValidation allowBlank="1" showInputMessage="1" showErrorMessage="1" prompt="Title of this worksheet is in this cell" sqref="B1:J1"/>
    <dataValidation allowBlank="1" showInputMessage="1" showErrorMessage="1" prompt="Enter Course ID in this column under this heading" sqref="B2"/>
    <dataValidation allowBlank="1" showInputMessage="1" showErrorMessage="1" prompt="Enter Course Name in this column under this heading" sqref="C2"/>
    <dataValidation allowBlank="1" showInputMessage="1" showErrorMessage="1" prompt="Enter Instructor name in this column under this heading" sqref="D2"/>
    <dataValidation allowBlank="1" showInputMessage="1" showErrorMessage="1" prompt="Enter Day in this column under this heading" sqref="E2"/>
    <dataValidation allowBlank="1" showInputMessage="1" showErrorMessage="1" prompt="Enter Year in this column under this heading" sqref="F2"/>
    <dataValidation allowBlank="1" showInputMessage="1" showErrorMessage="1" prompt="Select Semester name in this column under this heading. Press ALT+DOWN ARROW for options, then DOWN ARROW and ENTER to make selection " sqref="G2"/>
    <dataValidation allowBlank="1" showInputMessage="1" showErrorMessage="1" prompt="Enter Start Time in this column under this heading" sqref="H2"/>
    <dataValidation allowBlank="1" showInputMessage="1" showErrorMessage="1" prompt="Enter End Time in this column under this heading" sqref="I2"/>
    <dataValidation allowBlank="1" showInputMessage="1" showErrorMessage="1" prompt="Duration is automatically calculated in this column under this heading" sqref="J2"/>
    <dataValidation type="list" errorStyle="warning" allowBlank="1" showInputMessage="1" showErrorMessage="1" error="Select Semester name from the list. Select CANCEL, press ALT+DOWN ARROW for options, then DOWN ARROW and ENTER to make selection" sqref="G3:G9">
      <formula1>"Fall,Winter,Spring,Summer"</formula1>
    </dataValidation>
    <dataValidation allowBlank="1" showInputMessage="1" showErrorMessage="1" prompt="CLASS LIST TIP: _x000a__x000a_Enter your individual classes in this table. Class duration is automatically updated" sqref="L3:L8"/>
  </dataValidations>
  <printOptions horizontalCentered="1"/>
  <pageMargins left="0.25" right="0.25" top="0.75" bottom="0.75" header="0.3" footer="0.3"/>
  <pageSetup scale="86" fitToHeight="0" orientation="landscape"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autoPageBreaks="0" fitToPage="1"/>
  </sheetPr>
  <dimension ref="B1:I9"/>
  <sheetViews>
    <sheetView showGridLines="0" zoomScaleNormal="100" workbookViewId="0"/>
  </sheetViews>
  <sheetFormatPr defaultRowHeight="30" customHeight="1" x14ac:dyDescent="0.3"/>
  <cols>
    <col min="1" max="1" width="3.125" customWidth="1"/>
    <col min="2" max="2" width="14" style="5" customWidth="1"/>
    <col min="3" max="3" width="38.75" style="5" customWidth="1"/>
    <col min="4" max="4" width="8.75" style="5" customWidth="1"/>
    <col min="5" max="5" width="13.875" style="5" customWidth="1"/>
    <col min="6" max="6" width="28.75" style="5" customWidth="1"/>
    <col min="7" max="7" width="15" style="5" customWidth="1"/>
    <col min="8" max="8" width="3.5" customWidth="1"/>
    <col min="9" max="9" width="31.625" customWidth="1"/>
  </cols>
  <sheetData>
    <row r="1" spans="2:9" ht="50.25" customHeight="1" x14ac:dyDescent="0.7">
      <c r="B1" s="32" t="s">
        <v>36</v>
      </c>
      <c r="C1" s="32"/>
      <c r="D1" s="32"/>
      <c r="E1" s="32"/>
      <c r="F1" s="32"/>
      <c r="G1" s="32"/>
    </row>
    <row r="2" spans="2:9" ht="30" customHeight="1" x14ac:dyDescent="0.3">
      <c r="B2" s="7" t="s">
        <v>0</v>
      </c>
      <c r="C2" s="7" t="s">
        <v>1</v>
      </c>
      <c r="D2" s="7" t="s">
        <v>3</v>
      </c>
      <c r="E2" s="7" t="s">
        <v>4</v>
      </c>
      <c r="F2" s="7" t="s">
        <v>8</v>
      </c>
      <c r="G2" s="7" t="s">
        <v>9</v>
      </c>
    </row>
    <row r="3" spans="2:9" ht="30" customHeight="1" x14ac:dyDescent="0.3">
      <c r="B3" s="11" t="s">
        <v>17</v>
      </c>
      <c r="C3" s="11" t="str">
        <f>IFERROR(VLOOKUP(Work[[#This Row],[COURSE ID]],ClassListTable[],2,0),"")</f>
        <v>Writing Composition</v>
      </c>
      <c r="D3" s="11">
        <f ca="1">YEAR(TODAY())</f>
        <v>2020</v>
      </c>
      <c r="E3" s="11" t="s">
        <v>30</v>
      </c>
      <c r="F3" s="11" t="s">
        <v>12</v>
      </c>
      <c r="G3" s="22">
        <f ca="1">DATE(YEAR(TODAY()),1,15)</f>
        <v>43845</v>
      </c>
      <c r="I3" s="33"/>
    </row>
    <row r="4" spans="2:9" ht="30" customHeight="1" x14ac:dyDescent="0.3">
      <c r="B4" s="11" t="s">
        <v>7</v>
      </c>
      <c r="C4" s="11" t="str">
        <f>IFERROR(VLOOKUP(Work[[#This Row],[COURSE ID]],ClassListTable[],2,0),"")</f>
        <v>Intro to Computer Applications</v>
      </c>
      <c r="D4" s="11">
        <f t="shared" ref="D4:D9" ca="1" si="0">YEAR(TODAY())</f>
        <v>2020</v>
      </c>
      <c r="E4" s="11" t="s">
        <v>30</v>
      </c>
      <c r="F4" s="11" t="s">
        <v>10</v>
      </c>
      <c r="G4" s="22">
        <f ca="1">DATE(YEAR(TODAY()),2,4)</f>
        <v>43865</v>
      </c>
      <c r="I4" s="33"/>
    </row>
    <row r="5" spans="2:9" ht="30" customHeight="1" x14ac:dyDescent="0.3">
      <c r="B5" s="11" t="s">
        <v>17</v>
      </c>
      <c r="C5" s="11" t="str">
        <f>IFERROR(VLOOKUP(Work[[#This Row],[COURSE ID]],ClassListTable[],2,0),"")</f>
        <v>Writing Composition</v>
      </c>
      <c r="D5" s="11">
        <f t="shared" ca="1" si="0"/>
        <v>2020</v>
      </c>
      <c r="E5" s="11" t="s">
        <v>30</v>
      </c>
      <c r="F5" s="11" t="s">
        <v>21</v>
      </c>
      <c r="G5" s="22">
        <f ca="1">DATE(YEAR(TODAY()),2,5)</f>
        <v>43866</v>
      </c>
      <c r="I5" s="33"/>
    </row>
    <row r="6" spans="2:9" ht="30" customHeight="1" x14ac:dyDescent="0.3">
      <c r="B6" s="11" t="s">
        <v>7</v>
      </c>
      <c r="C6" s="11" t="str">
        <f>IFERROR(VLOOKUP(Work[[#This Row],[COURSE ID]],ClassListTable[],2,0),"")</f>
        <v>Intro to Computer Applications</v>
      </c>
      <c r="D6" s="11">
        <f t="shared" ca="1" si="0"/>
        <v>2020</v>
      </c>
      <c r="E6" s="11" t="s">
        <v>30</v>
      </c>
      <c r="F6" s="11" t="s">
        <v>11</v>
      </c>
      <c r="G6" s="22">
        <f ca="1">DATE(YEAR(TODAY()),2,18)</f>
        <v>43879</v>
      </c>
      <c r="I6" s="33"/>
    </row>
    <row r="7" spans="2:9" ht="30" customHeight="1" x14ac:dyDescent="0.3">
      <c r="B7" s="11" t="s">
        <v>7</v>
      </c>
      <c r="C7" s="11" t="str">
        <f>IFERROR(VLOOKUP(Work[[#This Row],[COURSE ID]],ClassListTable[],2,0),"")</f>
        <v>Intro to Computer Applications</v>
      </c>
      <c r="D7" s="11">
        <f t="shared" ca="1" si="0"/>
        <v>2020</v>
      </c>
      <c r="E7" s="11" t="s">
        <v>30</v>
      </c>
      <c r="F7" s="11" t="s">
        <v>34</v>
      </c>
      <c r="G7" s="22">
        <f ca="1">DATE(YEAR(TODAY()),3,11)</f>
        <v>43901</v>
      </c>
      <c r="I7" s="33"/>
    </row>
    <row r="8" spans="2:9" ht="30" customHeight="1" x14ac:dyDescent="0.3">
      <c r="B8" s="11" t="s">
        <v>17</v>
      </c>
      <c r="C8" s="11" t="str">
        <f>IFERROR(VLOOKUP(Work[[#This Row],[COURSE ID]],ClassListTable[],2,0),"")</f>
        <v>Writing Composition</v>
      </c>
      <c r="D8" s="11">
        <f t="shared" ca="1" si="0"/>
        <v>2020</v>
      </c>
      <c r="E8" s="11" t="s">
        <v>30</v>
      </c>
      <c r="F8" s="11" t="s">
        <v>10</v>
      </c>
      <c r="G8" s="22">
        <f ca="1">DATE(YEAR(TODAY()),3,17)</f>
        <v>43907</v>
      </c>
      <c r="I8" s="33"/>
    </row>
    <row r="9" spans="2:9" ht="30" customHeight="1" x14ac:dyDescent="0.3">
      <c r="B9" s="11" t="s">
        <v>17</v>
      </c>
      <c r="C9" s="11" t="str">
        <f>IFERROR(VLOOKUP(Work[[#This Row],[COURSE ID]],ClassListTable[],2,0),"")</f>
        <v>Writing Composition</v>
      </c>
      <c r="D9" s="11">
        <f t="shared" ca="1" si="0"/>
        <v>2020</v>
      </c>
      <c r="E9" s="11" t="s">
        <v>30</v>
      </c>
      <c r="F9" s="11" t="s">
        <v>34</v>
      </c>
      <c r="G9" s="22">
        <f ca="1">DATE(YEAR(TODAY()),4,2)</f>
        <v>43923</v>
      </c>
    </row>
  </sheetData>
  <dataConsolidate/>
  <mergeCells count="2">
    <mergeCell ref="B1:G1"/>
    <mergeCell ref="I3:I8"/>
  </mergeCells>
  <dataValidations count="12">
    <dataValidation type="list" allowBlank="1" showInputMessage="1" sqref="B10:B1048576">
      <formula1>ClassList</formula1>
    </dataValidation>
    <dataValidation allowBlank="1" showInputMessage="1" showErrorMessage="1" prompt="Enter Deadlines in Work table in this worksheet. Tip is in cell I3_x000a_" sqref="A1"/>
    <dataValidation allowBlank="1" showInputMessage="1" showErrorMessage="1" prompt="Title of this worksheet is in this cell" sqref="B1:G1"/>
    <dataValidation allowBlank="1" showInputMessage="1" showErrorMessage="1" prompt="Select Course ID in this column under this heading. Press ALT+DOWN ARROW for options, then DOWN ARROW and ENTER to make selection. Use heading filters to find specific entries" sqref="B2"/>
    <dataValidation allowBlank="1" showInputMessage="1" showErrorMessage="1" prompt="Course Name is automatically updated in this column under this heading" sqref="C2"/>
    <dataValidation allowBlank="1" showInputMessage="1" showErrorMessage="1" prompt="Enter Year in this column under this heading" sqref="D2"/>
    <dataValidation allowBlank="1" showInputMessage="1" showErrorMessage="1" prompt="Select Semester name in this column under this heading. Press ALT+DOWN ARROW for options, then DOWN ARROW and ENTER to make selection" sqref="E2"/>
    <dataValidation allowBlank="1" showInputMessage="1" showErrorMessage="1" prompt="Enter Item Description in this column under this heading" sqref="F2"/>
    <dataValidation allowBlank="1" showInputMessage="1" showErrorMessage="1" prompt="Enter Due Date in this column under this heading" sqref="G2"/>
    <dataValidation type="list" errorStyle="warning" allowBlank="1" showInputMessage="1" showErrorMessage="1" error="Select Course ID from the list. Select CANCEL, press ALT+DOWN ARROW for options, then DOWN ARROW and ENTER to make selection " sqref="B3:B9">
      <formula1>ClassList</formula1>
    </dataValidation>
    <dataValidation type="list" errorStyle="warning" allowBlank="1" showInputMessage="1" showErrorMessage="1" error="Select Semester name from the list. Select CANCEL, press ALT+DOWN ARROW for options, then DOWN ARROW and ENTER to make selection" sqref="E3:E9">
      <formula1>"Fall,Winter,Spring,Summer"</formula1>
    </dataValidation>
    <dataValidation allowBlank="1" showInputMessage="1" showErrorMessage="1" prompt="WORK DATA ENTRY TIP: _x000a__x000a_Select a Course ID. Course Name is populated automatically. _x000a__x000a_After you update the Class List sheet, Refresh the Weekly Schedule to see those changes" sqref="I3:I8"/>
  </dataValidations>
  <printOptions horizontalCentered="1"/>
  <pageMargins left="0.25" right="0.25" top="0.75" bottom="0.75" header="0.3" footer="0.3"/>
  <pageSetup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autoPageBreaks="0" fitToPage="1"/>
  </sheetPr>
  <dimension ref="B1:F9"/>
  <sheetViews>
    <sheetView showGridLines="0" zoomScaleNormal="100" workbookViewId="0"/>
  </sheetViews>
  <sheetFormatPr defaultRowHeight="30" customHeight="1" x14ac:dyDescent="0.3"/>
  <cols>
    <col min="1" max="1" width="3.125" customWidth="1"/>
    <col min="2" max="2" width="18.75" customWidth="1"/>
    <col min="3" max="3" width="15.5" style="6" customWidth="1"/>
    <col min="4" max="4" width="27.25" customWidth="1"/>
    <col min="5" max="5" width="3.5" customWidth="1"/>
    <col min="6" max="6" width="31.625" customWidth="1"/>
    <col min="7" max="9" width="32.875" customWidth="1"/>
  </cols>
  <sheetData>
    <row r="1" spans="2:6" ht="50.25" customHeight="1" x14ac:dyDescent="0.7">
      <c r="B1" s="32" t="s">
        <v>32</v>
      </c>
      <c r="C1" s="32"/>
      <c r="D1" s="32"/>
    </row>
    <row r="2" spans="2:6" ht="14.45" x14ac:dyDescent="0.3">
      <c r="B2" s="29" t="s">
        <v>13</v>
      </c>
      <c r="C2" s="29" t="s">
        <v>5</v>
      </c>
      <c r="D2" s="29" t="s">
        <v>29</v>
      </c>
    </row>
    <row r="3" spans="2:6" ht="16.5" x14ac:dyDescent="0.3">
      <c r="B3" s="26" t="s">
        <v>14</v>
      </c>
      <c r="C3" s="30">
        <v>0.45833333333333331</v>
      </c>
      <c r="D3" s="26" t="s">
        <v>23</v>
      </c>
      <c r="F3" s="33"/>
    </row>
    <row r="4" spans="2:6" ht="16.5" x14ac:dyDescent="0.3">
      <c r="B4" s="26"/>
      <c r="C4" s="30">
        <v>0.58333333333333337</v>
      </c>
      <c r="D4" s="26" t="s">
        <v>28</v>
      </c>
      <c r="F4" s="33"/>
    </row>
    <row r="5" spans="2:6" ht="16.5" x14ac:dyDescent="0.3">
      <c r="B5" s="26" t="s">
        <v>15</v>
      </c>
      <c r="C5" s="30">
        <v>0.41666666666666669</v>
      </c>
      <c r="D5" s="26" t="s">
        <v>18</v>
      </c>
      <c r="F5" s="33"/>
    </row>
    <row r="6" spans="2:6" ht="16.5" x14ac:dyDescent="0.3">
      <c r="B6" s="26" t="s">
        <v>16</v>
      </c>
      <c r="C6" s="30">
        <v>0.45833333333333331</v>
      </c>
      <c r="D6" s="26" t="s">
        <v>23</v>
      </c>
      <c r="F6" s="33"/>
    </row>
    <row r="7" spans="2:6" ht="16.5" x14ac:dyDescent="0.3">
      <c r="B7" s="26"/>
      <c r="C7" s="30">
        <v>0.58333333333333337</v>
      </c>
      <c r="D7" s="26" t="s">
        <v>28</v>
      </c>
      <c r="F7" s="33"/>
    </row>
    <row r="8" spans="2:6" ht="16.5" x14ac:dyDescent="0.3">
      <c r="B8" s="26" t="s">
        <v>19</v>
      </c>
      <c r="C8" s="30">
        <v>0.41666666666666669</v>
      </c>
      <c r="D8" s="26" t="s">
        <v>18</v>
      </c>
      <c r="F8" s="33"/>
    </row>
    <row r="9" spans="2:6" ht="14.45" x14ac:dyDescent="0.3">
      <c r="B9" s="26" t="s">
        <v>33</v>
      </c>
      <c r="C9" s="30">
        <v>0.41666666666666669</v>
      </c>
      <c r="D9" s="26" t="s">
        <v>25</v>
      </c>
    </row>
  </sheetData>
  <mergeCells count="2">
    <mergeCell ref="B1:D1"/>
    <mergeCell ref="F3:F8"/>
  </mergeCells>
  <dataValidations count="3">
    <dataValidation allowBlank="1" showInputMessage="1" showErrorMessage="1" prompt="Create a Weekly Schedule in this worksheet. PivotTable starting in cell B2 is automatically updated" sqref="A1"/>
    <dataValidation allowBlank="1" showInputMessage="1" showErrorMessage="1" prompt="Title of this worksheet is in this cell" sqref="B1:D1"/>
    <dataValidation allowBlank="1" showInputMessage="1" showErrorMessage="1" prompt="WEEKLY SCHEDULE TIP:_x000a__x000a_To update your weekly schedule, Refresh the schedule" sqref="F3:F8"/>
  </dataValidations>
  <printOptions horizontalCentered="1"/>
  <pageMargins left="0.7" right="0.7" top="0.75" bottom="0.75" header="0.3" footer="0.3"/>
  <pageSetup fitToHeight="0" orientation="landscape" r:id="rId2"/>
  <headerFooter differentFirst="1">
    <oddFooter>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pageSetUpPr autoPageBreaks="0" fitToPage="1"/>
  </sheetPr>
  <dimension ref="A1:S17"/>
  <sheetViews>
    <sheetView showGridLines="0" zoomScaleNormal="100" workbookViewId="0"/>
  </sheetViews>
  <sheetFormatPr defaultColWidth="9" defaultRowHeight="24.95" customHeight="1" x14ac:dyDescent="0.3"/>
  <cols>
    <col min="1" max="1" width="3.5" style="21" customWidth="1"/>
    <col min="2" max="8" width="7.625" style="21" customWidth="1"/>
    <col min="9" max="9" width="2.625" style="21" customWidth="1"/>
    <col min="10" max="16" width="7.625" style="21" customWidth="1"/>
    <col min="17" max="17" width="1.625" style="21" customWidth="1"/>
    <col min="18" max="18" width="16.375" style="21" customWidth="1"/>
    <col min="19" max="19" width="31.625" style="21" customWidth="1"/>
    <col min="20" max="16384" width="9" style="21"/>
  </cols>
  <sheetData>
    <row r="1" spans="1:19" ht="50.25" customHeight="1" x14ac:dyDescent="0.7">
      <c r="A1"/>
      <c r="B1" s="35" t="s">
        <v>35</v>
      </c>
      <c r="C1" s="35"/>
      <c r="D1" s="35"/>
      <c r="E1" s="35"/>
      <c r="F1" s="35"/>
      <c r="G1" s="35"/>
      <c r="H1" s="35"/>
      <c r="I1" s="35"/>
      <c r="J1" s="35"/>
      <c r="K1" s="35"/>
      <c r="L1" s="35"/>
      <c r="M1" s="35"/>
      <c r="N1" s="35"/>
      <c r="O1" s="35"/>
      <c r="P1" s="35"/>
      <c r="Q1"/>
      <c r="R1"/>
    </row>
    <row r="2" spans="1:19" ht="29.25" customHeight="1" x14ac:dyDescent="0.3">
      <c r="A2"/>
      <c r="B2" s="36" t="str">
        <f ca="1">UPPER(TEXT(ScheduleStart,"MMMM"))</f>
        <v>JANUARY</v>
      </c>
      <c r="C2" s="36"/>
      <c r="D2" s="27">
        <f ca="1">DAY(DATE(YEAR(ScheduleStart),MONTH(ScheduleStart)+1,1)-1)</f>
        <v>31</v>
      </c>
      <c r="E2" s="27">
        <f ca="1">WEEKDAY(DATE(YEAR(ScheduleStart),MONTH(ScheduleStart),1),1)</f>
        <v>4</v>
      </c>
      <c r="F2" s="1"/>
      <c r="G2" s="1"/>
      <c r="H2" s="1"/>
      <c r="I2"/>
      <c r="J2" s="36" t="str">
        <f ca="1">UPPER(TEXT(DATE(ScheduleYear,MONTH(ScheduleStart)+1,1),"MMMM"))</f>
        <v>FEBRUARY</v>
      </c>
      <c r="K2" s="36"/>
      <c r="L2" s="28">
        <f ca="1">DAY(DATE(YEAR(ScheduleStart),MONTH(ScheduleStart)+2,1)-1)</f>
        <v>29</v>
      </c>
      <c r="M2" s="28">
        <f ca="1">WEEKDAY(DATE(YEAR(ScheduleStart),MONTH(ScheduleStart)+1,1),1)</f>
        <v>7</v>
      </c>
      <c r="N2" s="1"/>
      <c r="O2" s="1"/>
      <c r="P2" s="1"/>
      <c r="Q2"/>
      <c r="R2" s="1"/>
    </row>
    <row r="3" spans="1:19" ht="29.25" customHeight="1" x14ac:dyDescent="0.3">
      <c r="A3"/>
      <c r="B3" s="8" t="s">
        <v>41</v>
      </c>
      <c r="C3" s="9" t="s">
        <v>42</v>
      </c>
      <c r="D3" s="9" t="s">
        <v>43</v>
      </c>
      <c r="E3" s="9" t="s">
        <v>44</v>
      </c>
      <c r="F3" s="9" t="s">
        <v>45</v>
      </c>
      <c r="G3" s="9" t="s">
        <v>46</v>
      </c>
      <c r="H3" s="10" t="s">
        <v>47</v>
      </c>
      <c r="I3"/>
      <c r="J3" s="8" t="s">
        <v>41</v>
      </c>
      <c r="K3" s="9" t="s">
        <v>42</v>
      </c>
      <c r="L3" s="9" t="s">
        <v>43</v>
      </c>
      <c r="M3" s="9" t="s">
        <v>44</v>
      </c>
      <c r="N3" s="9" t="s">
        <v>45</v>
      </c>
      <c r="O3" s="9" t="s">
        <v>46</v>
      </c>
      <c r="P3" s="10" t="s">
        <v>47</v>
      </c>
      <c r="Q3"/>
      <c r="R3" s="2" t="s">
        <v>3</v>
      </c>
    </row>
    <row r="4" spans="1:19" ht="29.25" customHeight="1" x14ac:dyDescent="0.3">
      <c r="A4"/>
      <c r="B4" s="12" t="str">
        <f ca="1">IF($E$2=COLUMN(A$2),1,IF(A4&gt;0,A4+1,""))</f>
        <v/>
      </c>
      <c r="C4" s="13" t="str">
        <f t="shared" ref="C4:H4" ca="1" si="0">IF($E$2=COLUMN(B$2),1,IF(AND(B4&gt;0,B4&lt;&gt;""),B4+1,""))</f>
        <v/>
      </c>
      <c r="D4" s="13" t="str">
        <f t="shared" ca="1" si="0"/>
        <v/>
      </c>
      <c r="E4" s="13">
        <f t="shared" ca="1" si="0"/>
        <v>1</v>
      </c>
      <c r="F4" s="13">
        <f t="shared" ca="1" si="0"/>
        <v>2</v>
      </c>
      <c r="G4" s="13">
        <f t="shared" ca="1" si="0"/>
        <v>3</v>
      </c>
      <c r="H4" s="14">
        <f t="shared" ca="1" si="0"/>
        <v>4</v>
      </c>
      <c r="I4"/>
      <c r="J4" s="12" t="str">
        <f ca="1">IF(M$2=COLUMN(A$2),1,IF(I4&gt;0,I4+1,""))</f>
        <v/>
      </c>
      <c r="K4" s="13" t="str">
        <f ca="1">IF(M$2=COLUMN(B$2),1,IF(AND(J4&gt;0,J4&lt;&gt;""),J4+1,""))</f>
        <v/>
      </c>
      <c r="L4" s="13" t="str">
        <f ca="1">IF(M$2=COLUMN(C$2),1,IF(AND(K4&gt;0,K4&lt;&gt;""),K4+1,""))</f>
        <v/>
      </c>
      <c r="M4" s="13" t="str">
        <f ca="1">IF(M$2=COLUMN(D$2),1,IF(AND(L4&gt;0,L4&lt;&gt;""),L4+1,""))</f>
        <v/>
      </c>
      <c r="N4" s="13" t="str">
        <f ca="1">IF(M$2=COLUMN(E$2),1,IF(AND(M4&gt;0,M4&lt;&gt;""),M4+1,""))</f>
        <v/>
      </c>
      <c r="O4" s="13" t="str">
        <f ca="1">IF(M$2=COLUMN(F$2),1,IF(AND(N4&gt;0,N4&lt;&gt;""),N4+1,""))</f>
        <v/>
      </c>
      <c r="P4" s="14">
        <f ca="1">IF(M$2=COLUMN(G$2),1,IF(AND(O4&gt;0,O4&lt;&gt;""),O4+1,""))</f>
        <v>1</v>
      </c>
      <c r="Q4"/>
      <c r="R4" s="3">
        <f ca="1">YEAR(TODAY())</f>
        <v>2020</v>
      </c>
      <c r="S4" s="34"/>
    </row>
    <row r="5" spans="1:19" ht="29.25" customHeight="1" x14ac:dyDescent="0.3">
      <c r="A5"/>
      <c r="B5" s="15">
        <f ca="1">H4+1</f>
        <v>5</v>
      </c>
      <c r="C5" s="16">
        <f ca="1">B5+1</f>
        <v>6</v>
      </c>
      <c r="D5" s="16">
        <f t="shared" ref="D5:H5" ca="1" si="1">C5+1</f>
        <v>7</v>
      </c>
      <c r="E5" s="16">
        <f t="shared" ca="1" si="1"/>
        <v>8</v>
      </c>
      <c r="F5" s="16">
        <f t="shared" ca="1" si="1"/>
        <v>9</v>
      </c>
      <c r="G5" s="16">
        <f t="shared" ca="1" si="1"/>
        <v>10</v>
      </c>
      <c r="H5" s="17">
        <f t="shared" ca="1" si="1"/>
        <v>11</v>
      </c>
      <c r="I5"/>
      <c r="J5" s="15">
        <f ca="1">P4+1</f>
        <v>2</v>
      </c>
      <c r="K5" s="16">
        <f t="shared" ref="K5:P7" ca="1" si="2">J5+1</f>
        <v>3</v>
      </c>
      <c r="L5" s="16">
        <f t="shared" ca="1" si="2"/>
        <v>4</v>
      </c>
      <c r="M5" s="16">
        <f t="shared" ca="1" si="2"/>
        <v>5</v>
      </c>
      <c r="N5" s="16">
        <f t="shared" ca="1" si="2"/>
        <v>6</v>
      </c>
      <c r="O5" s="16">
        <f t="shared" ca="1" si="2"/>
        <v>7</v>
      </c>
      <c r="P5" s="17">
        <f t="shared" ca="1" si="2"/>
        <v>8</v>
      </c>
      <c r="Q5"/>
      <c r="R5" s="2" t="s">
        <v>26</v>
      </c>
      <c r="S5" s="34"/>
    </row>
    <row r="6" spans="1:19" ht="29.25" customHeight="1" x14ac:dyDescent="0.3">
      <c r="A6"/>
      <c r="B6" s="15">
        <f t="shared" ref="B6:B7" ca="1" si="3">H5+1</f>
        <v>12</v>
      </c>
      <c r="C6" s="16">
        <f t="shared" ref="C6:H6" ca="1" si="4">B6+1</f>
        <v>13</v>
      </c>
      <c r="D6" s="16">
        <f t="shared" ca="1" si="4"/>
        <v>14</v>
      </c>
      <c r="E6" s="16">
        <f t="shared" ca="1" si="4"/>
        <v>15</v>
      </c>
      <c r="F6" s="16">
        <f t="shared" ca="1" si="4"/>
        <v>16</v>
      </c>
      <c r="G6" s="16">
        <f t="shared" ca="1" si="4"/>
        <v>17</v>
      </c>
      <c r="H6" s="17">
        <f t="shared" ca="1" si="4"/>
        <v>18</v>
      </c>
      <c r="I6"/>
      <c r="J6" s="15">
        <f ca="1">P5+1</f>
        <v>9</v>
      </c>
      <c r="K6" s="16">
        <f t="shared" ca="1" si="2"/>
        <v>10</v>
      </c>
      <c r="L6" s="16">
        <f t="shared" ca="1" si="2"/>
        <v>11</v>
      </c>
      <c r="M6" s="16">
        <f t="shared" ca="1" si="2"/>
        <v>12</v>
      </c>
      <c r="N6" s="16">
        <f t="shared" ca="1" si="2"/>
        <v>13</v>
      </c>
      <c r="O6" s="16">
        <f t="shared" ca="1" si="2"/>
        <v>14</v>
      </c>
      <c r="P6" s="17">
        <f t="shared" ca="1" si="2"/>
        <v>15</v>
      </c>
      <c r="Q6"/>
      <c r="R6" s="4">
        <f ca="1">DATE(YEAR(TODAY()),1,6)</f>
        <v>43836</v>
      </c>
      <c r="S6" s="34"/>
    </row>
    <row r="7" spans="1:19" ht="29.25" customHeight="1" x14ac:dyDescent="0.3">
      <c r="A7"/>
      <c r="B7" s="15">
        <f t="shared" ca="1" si="3"/>
        <v>19</v>
      </c>
      <c r="C7" s="16">
        <f t="shared" ref="C7:H7" ca="1" si="5">B7+1</f>
        <v>20</v>
      </c>
      <c r="D7" s="16">
        <f t="shared" ca="1" si="5"/>
        <v>21</v>
      </c>
      <c r="E7" s="16">
        <f t="shared" ca="1" si="5"/>
        <v>22</v>
      </c>
      <c r="F7" s="16">
        <f t="shared" ca="1" si="5"/>
        <v>23</v>
      </c>
      <c r="G7" s="16">
        <f t="shared" ca="1" si="5"/>
        <v>24</v>
      </c>
      <c r="H7" s="17">
        <f t="shared" ca="1" si="5"/>
        <v>25</v>
      </c>
      <c r="I7"/>
      <c r="J7" s="15">
        <f ca="1">P6+1</f>
        <v>16</v>
      </c>
      <c r="K7" s="16">
        <f t="shared" ca="1" si="2"/>
        <v>17</v>
      </c>
      <c r="L7" s="16">
        <f t="shared" ca="1" si="2"/>
        <v>18</v>
      </c>
      <c r="M7" s="16">
        <f t="shared" ca="1" si="2"/>
        <v>19</v>
      </c>
      <c r="N7" s="16">
        <f t="shared" ca="1" si="2"/>
        <v>20</v>
      </c>
      <c r="O7" s="16">
        <f t="shared" ca="1" si="2"/>
        <v>21</v>
      </c>
      <c r="P7" s="17">
        <f t="shared" ca="1" si="2"/>
        <v>22</v>
      </c>
      <c r="Q7"/>
      <c r="R7" s="2" t="s">
        <v>27</v>
      </c>
      <c r="S7" s="34"/>
    </row>
    <row r="8" spans="1:19" ht="29.25" customHeight="1" x14ac:dyDescent="0.3">
      <c r="A8"/>
      <c r="B8" s="15">
        <f ca="1">IFERROR(IF(H7+1&gt;$D$2,"",H7+1),"")</f>
        <v>26</v>
      </c>
      <c r="C8" s="16">
        <f t="shared" ref="C8:H9" ca="1" si="6">IFERROR(IF(B8+1&gt;$D$2,"",B8+1),"")</f>
        <v>27</v>
      </c>
      <c r="D8" s="16">
        <f t="shared" ca="1" si="6"/>
        <v>28</v>
      </c>
      <c r="E8" s="16">
        <f t="shared" ca="1" si="6"/>
        <v>29</v>
      </c>
      <c r="F8" s="16">
        <f t="shared" ca="1" si="6"/>
        <v>30</v>
      </c>
      <c r="G8" s="16">
        <f t="shared" ca="1" si="6"/>
        <v>31</v>
      </c>
      <c r="H8" s="17" t="str">
        <f t="shared" ca="1" si="6"/>
        <v/>
      </c>
      <c r="I8"/>
      <c r="J8" s="15">
        <f ca="1">IFERROR(IF(P7+1&gt;L$2,"",P7+1),"")</f>
        <v>23</v>
      </c>
      <c r="K8" s="16">
        <f ca="1">IFERROR(IF(J8+1&gt;L$2,"",J8+1),"")</f>
        <v>24</v>
      </c>
      <c r="L8" s="16">
        <f ca="1">IFERROR(IF(K8+1&gt;L$2,"",K8+1),"")</f>
        <v>25</v>
      </c>
      <c r="M8" s="16">
        <f ca="1">IFERROR(IF(L8+1&gt;L$2,"",L8+1),"")</f>
        <v>26</v>
      </c>
      <c r="N8" s="16">
        <f ca="1">IFERROR(IF(M8+1&gt;L$2,"",M8+1),"")</f>
        <v>27</v>
      </c>
      <c r="O8" s="16" t="str">
        <f ca="1">IFERROR(IF(N8+L$2,"",N8+1),"")</f>
        <v/>
      </c>
      <c r="P8" s="17" t="str">
        <f ca="1">IFERROR(IF(O8+1&gt;L$2,"",O8+1),"")</f>
        <v/>
      </c>
      <c r="Q8"/>
      <c r="R8" s="4">
        <f ca="1">DATE(YEAR(TODAY()),4,25)</f>
        <v>43946</v>
      </c>
      <c r="S8" s="34"/>
    </row>
    <row r="9" spans="1:19" ht="29.25" customHeight="1" x14ac:dyDescent="0.3">
      <c r="A9"/>
      <c r="B9" s="18" t="str">
        <f ca="1">IFERROR(IF(H8+1&gt;$D$2,"",H8+1),"")</f>
        <v/>
      </c>
      <c r="C9" s="19" t="str">
        <f t="shared" ca="1" si="6"/>
        <v/>
      </c>
      <c r="D9" s="19" t="str">
        <f t="shared" ca="1" si="6"/>
        <v/>
      </c>
      <c r="E9" s="19" t="str">
        <f t="shared" ca="1" si="6"/>
        <v/>
      </c>
      <c r="F9" s="19" t="str">
        <f t="shared" ca="1" si="6"/>
        <v/>
      </c>
      <c r="G9" s="19" t="str">
        <f t="shared" ca="1" si="6"/>
        <v/>
      </c>
      <c r="H9" s="20" t="str">
        <f t="shared" ca="1" si="6"/>
        <v/>
      </c>
      <c r="I9"/>
      <c r="J9" s="18" t="str">
        <f ca="1">IFERROR(IF(P8+1&gt;L$2,"",P8+1),"")</f>
        <v/>
      </c>
      <c r="K9" s="19" t="str">
        <f ca="1">IFERROR(IF(J9+1&gt;L$2,"",J9+1),"")</f>
        <v/>
      </c>
      <c r="L9" s="19" t="str">
        <f ca="1">IFERROR(IF(K9+1&gt;L$2,"",K9+1),"")</f>
        <v/>
      </c>
      <c r="M9" s="19" t="str">
        <f ca="1">IFERROR(IF(L9+1&gt;L$2,"",L9+1),"")</f>
        <v/>
      </c>
      <c r="N9" s="19" t="str">
        <f ca="1">IFERROR(IF(M9+1&gt;L$2,"",M9+1),"")</f>
        <v/>
      </c>
      <c r="O9" s="19" t="str">
        <f ca="1">IFERROR(IF(N9+1&gt;L$2,"",N9+1),"")</f>
        <v/>
      </c>
      <c r="P9" s="20" t="str">
        <f ca="1">IFERROR(IF(O9+L$2,"",O9+1),"")</f>
        <v/>
      </c>
      <c r="Q9"/>
      <c r="R9"/>
      <c r="S9" s="34"/>
    </row>
    <row r="10" spans="1:19" ht="29.25" customHeight="1" x14ac:dyDescent="0.3">
      <c r="A10"/>
      <c r="B10" s="37" t="str">
        <f ca="1">UPPER(TEXT(DATE(ScheduleYear,MONTH(ScheduleStart)+2,1),"MMMM"))</f>
        <v>MARCH</v>
      </c>
      <c r="C10" s="37"/>
      <c r="D10" s="28">
        <f ca="1">DAY(DATE(YEAR(ScheduleStart),MONTH(ScheduleStart)+3,1)-1)</f>
        <v>31</v>
      </c>
      <c r="E10" s="28">
        <f ca="1">WEEKDAY(DATE(YEAR(ScheduleStart),MONTH(ScheduleStart)+2,1),1)</f>
        <v>1</v>
      </c>
      <c r="F10" s="23"/>
      <c r="G10" s="1"/>
      <c r="H10" s="1"/>
      <c r="I10"/>
      <c r="J10" s="37" t="str">
        <f ca="1">UPPER(TEXT(DATE(ScheduleYear,MONTH(ScheduleStart)+3,1),"MMMM"))</f>
        <v>APRIL</v>
      </c>
      <c r="K10" s="37"/>
      <c r="L10" s="31">
        <f ca="1">DAY(DATE(YEAR(ScheduleStart),MONTH(ScheduleStart)+4,1)-1)</f>
        <v>30</v>
      </c>
      <c r="M10" s="31">
        <f ca="1">WEEKDAY(DATE(YEAR(ScheduleStart),MONTH(ScheduleStart)+3,1),1)</f>
        <v>4</v>
      </c>
      <c r="N10" s="1"/>
      <c r="O10" s="1"/>
      <c r="P10" s="1"/>
      <c r="Q10"/>
      <c r="R10"/>
    </row>
    <row r="11" spans="1:19" ht="29.25" customHeight="1" x14ac:dyDescent="0.3">
      <c r="A11"/>
      <c r="B11" s="8" t="s">
        <v>41</v>
      </c>
      <c r="C11" s="9" t="s">
        <v>42</v>
      </c>
      <c r="D11" s="9" t="s">
        <v>43</v>
      </c>
      <c r="E11" s="9" t="s">
        <v>44</v>
      </c>
      <c r="F11" s="9" t="s">
        <v>45</v>
      </c>
      <c r="G11" s="9" t="s">
        <v>46</v>
      </c>
      <c r="H11" s="10" t="s">
        <v>47</v>
      </c>
      <c r="I11"/>
      <c r="J11" s="8" t="s">
        <v>41</v>
      </c>
      <c r="K11" s="9" t="s">
        <v>42</v>
      </c>
      <c r="L11" s="9" t="s">
        <v>43</v>
      </c>
      <c r="M11" s="9" t="s">
        <v>44</v>
      </c>
      <c r="N11" s="9" t="s">
        <v>45</v>
      </c>
      <c r="O11" s="9" t="s">
        <v>46</v>
      </c>
      <c r="P11" s="10" t="s">
        <v>47</v>
      </c>
      <c r="Q11"/>
      <c r="R11"/>
    </row>
    <row r="12" spans="1:19" ht="29.25" customHeight="1" x14ac:dyDescent="0.3">
      <c r="A12"/>
      <c r="B12" s="12">
        <f ca="1">IF($E$10=COLUMN(A$2),1,IF(A12&gt;0,A12+1,""))</f>
        <v>1</v>
      </c>
      <c r="C12" s="13">
        <f ca="1">IF($E$10=COLUMN(B$2),1,IF(AND(B12&gt;0,B12&lt;&gt;""),B12+1,""))</f>
        <v>2</v>
      </c>
      <c r="D12" s="13">
        <f t="shared" ref="D12:H12" ca="1" si="7">IF($E$10=COLUMN(C$2),1,IF(AND(C12&gt;0,C12&lt;&gt;""),C12+1,""))</f>
        <v>3</v>
      </c>
      <c r="E12" s="13">
        <f t="shared" ca="1" si="7"/>
        <v>4</v>
      </c>
      <c r="F12" s="13">
        <f t="shared" ca="1" si="7"/>
        <v>5</v>
      </c>
      <c r="G12" s="13">
        <f t="shared" ca="1" si="7"/>
        <v>6</v>
      </c>
      <c r="H12" s="24">
        <f t="shared" ca="1" si="7"/>
        <v>7</v>
      </c>
      <c r="I12" s="25"/>
      <c r="J12" s="12" t="str">
        <f ca="1">IF($M$10=COLUMN(A$2),1,IF(I12&gt;0,I12+1,""))</f>
        <v/>
      </c>
      <c r="K12" s="13" t="str">
        <f ca="1">IF($M$10=COLUMN(B$2),1,IF(AND(J12&gt;0,J12&lt;&gt;""),J12+1,""))</f>
        <v/>
      </c>
      <c r="L12" s="13" t="str">
        <f t="shared" ref="L12:P12" ca="1" si="8">IF($M$10=COLUMN(C$2),1,IF(AND(K12&gt;0,K12&lt;&gt;""),K12+1,""))</f>
        <v/>
      </c>
      <c r="M12" s="13">
        <f t="shared" ca="1" si="8"/>
        <v>1</v>
      </c>
      <c r="N12" s="13">
        <f t="shared" ca="1" si="8"/>
        <v>2</v>
      </c>
      <c r="O12" s="13">
        <f t="shared" ca="1" si="8"/>
        <v>3</v>
      </c>
      <c r="P12" s="14">
        <f t="shared" ca="1" si="8"/>
        <v>4</v>
      </c>
      <c r="Q12"/>
      <c r="R12"/>
    </row>
    <row r="13" spans="1:19" ht="29.25" customHeight="1" x14ac:dyDescent="0.3">
      <c r="A13"/>
      <c r="B13" s="15">
        <f ca="1">H12+1</f>
        <v>8</v>
      </c>
      <c r="C13" s="16">
        <f ca="1">B13+1</f>
        <v>9</v>
      </c>
      <c r="D13" s="16">
        <f t="shared" ref="D13:H13" ca="1" si="9">C13+1</f>
        <v>10</v>
      </c>
      <c r="E13" s="16">
        <f t="shared" ca="1" si="9"/>
        <v>11</v>
      </c>
      <c r="F13" s="16">
        <f t="shared" ca="1" si="9"/>
        <v>12</v>
      </c>
      <c r="G13" s="16">
        <f t="shared" ca="1" si="9"/>
        <v>13</v>
      </c>
      <c r="H13" s="17">
        <f t="shared" ca="1" si="9"/>
        <v>14</v>
      </c>
      <c r="I13"/>
      <c r="J13" s="15">
        <f ca="1">P12+1</f>
        <v>5</v>
      </c>
      <c r="K13" s="16">
        <f ca="1">J13+1</f>
        <v>6</v>
      </c>
      <c r="L13" s="16">
        <f t="shared" ref="L13:P13" ca="1" si="10">K13+1</f>
        <v>7</v>
      </c>
      <c r="M13" s="16">
        <f t="shared" ca="1" si="10"/>
        <v>8</v>
      </c>
      <c r="N13" s="16">
        <f t="shared" ca="1" si="10"/>
        <v>9</v>
      </c>
      <c r="O13" s="16">
        <f t="shared" ca="1" si="10"/>
        <v>10</v>
      </c>
      <c r="P13" s="17">
        <f t="shared" ca="1" si="10"/>
        <v>11</v>
      </c>
      <c r="Q13"/>
      <c r="R13"/>
    </row>
    <row r="14" spans="1:19" ht="29.25" customHeight="1" x14ac:dyDescent="0.3">
      <c r="A14"/>
      <c r="B14" s="15">
        <f t="shared" ref="B14:B15" ca="1" si="11">H13+1</f>
        <v>15</v>
      </c>
      <c r="C14" s="16">
        <f t="shared" ref="C14:H14" ca="1" si="12">B14+1</f>
        <v>16</v>
      </c>
      <c r="D14" s="16">
        <f t="shared" ca="1" si="12"/>
        <v>17</v>
      </c>
      <c r="E14" s="16">
        <f t="shared" ca="1" si="12"/>
        <v>18</v>
      </c>
      <c r="F14" s="16">
        <f t="shared" ca="1" si="12"/>
        <v>19</v>
      </c>
      <c r="G14" s="16">
        <f t="shared" ca="1" si="12"/>
        <v>20</v>
      </c>
      <c r="H14" s="17">
        <f t="shared" ca="1" si="12"/>
        <v>21</v>
      </c>
      <c r="I14"/>
      <c r="J14" s="15">
        <f t="shared" ref="J14:J15" ca="1" si="13">P13+1</f>
        <v>12</v>
      </c>
      <c r="K14" s="16">
        <f t="shared" ref="K14:P14" ca="1" si="14">J14+1</f>
        <v>13</v>
      </c>
      <c r="L14" s="16">
        <f t="shared" ca="1" si="14"/>
        <v>14</v>
      </c>
      <c r="M14" s="16">
        <f t="shared" ca="1" si="14"/>
        <v>15</v>
      </c>
      <c r="N14" s="16">
        <f t="shared" ca="1" si="14"/>
        <v>16</v>
      </c>
      <c r="O14" s="16">
        <f t="shared" ca="1" si="14"/>
        <v>17</v>
      </c>
      <c r="P14" s="17">
        <f t="shared" ca="1" si="14"/>
        <v>18</v>
      </c>
      <c r="Q14"/>
      <c r="R14"/>
    </row>
    <row r="15" spans="1:19" ht="29.25" customHeight="1" x14ac:dyDescent="0.3">
      <c r="A15"/>
      <c r="B15" s="15">
        <f t="shared" ca="1" si="11"/>
        <v>22</v>
      </c>
      <c r="C15" s="16">
        <f t="shared" ref="C15:H15" ca="1" si="15">B15+1</f>
        <v>23</v>
      </c>
      <c r="D15" s="16">
        <f t="shared" ca="1" si="15"/>
        <v>24</v>
      </c>
      <c r="E15" s="16">
        <f t="shared" ca="1" si="15"/>
        <v>25</v>
      </c>
      <c r="F15" s="16">
        <f t="shared" ca="1" si="15"/>
        <v>26</v>
      </c>
      <c r="G15" s="16">
        <f t="shared" ca="1" si="15"/>
        <v>27</v>
      </c>
      <c r="H15" s="17">
        <f t="shared" ca="1" si="15"/>
        <v>28</v>
      </c>
      <c r="I15"/>
      <c r="J15" s="15">
        <f t="shared" ca="1" si="13"/>
        <v>19</v>
      </c>
      <c r="K15" s="16">
        <f t="shared" ref="K15:P15" ca="1" si="16">J15+1</f>
        <v>20</v>
      </c>
      <c r="L15" s="16">
        <f t="shared" ca="1" si="16"/>
        <v>21</v>
      </c>
      <c r="M15" s="16">
        <f t="shared" ca="1" si="16"/>
        <v>22</v>
      </c>
      <c r="N15" s="16">
        <f t="shared" ca="1" si="16"/>
        <v>23</v>
      </c>
      <c r="O15" s="16">
        <f t="shared" ca="1" si="16"/>
        <v>24</v>
      </c>
      <c r="P15" s="17">
        <f t="shared" ca="1" si="16"/>
        <v>25</v>
      </c>
      <c r="Q15"/>
      <c r="R15"/>
    </row>
    <row r="16" spans="1:19" ht="29.25" customHeight="1" x14ac:dyDescent="0.3">
      <c r="A16"/>
      <c r="B16" s="15">
        <f ca="1">IFERROR(IF(H15+1&gt;$D$10,"",H15+1),"")</f>
        <v>29</v>
      </c>
      <c r="C16" s="16">
        <f ca="1">IFERROR(IF(B16+1&gt;$D$10,"",B16+1),"")</f>
        <v>30</v>
      </c>
      <c r="D16" s="16">
        <f t="shared" ref="D16:H16" ca="1" si="17">IFERROR(IF(C16+1&gt;$D$10,"",C16+1),"")</f>
        <v>31</v>
      </c>
      <c r="E16" s="16" t="str">
        <f t="shared" ca="1" si="17"/>
        <v/>
      </c>
      <c r="F16" s="16" t="str">
        <f t="shared" ca="1" si="17"/>
        <v/>
      </c>
      <c r="G16" s="16" t="str">
        <f t="shared" ca="1" si="17"/>
        <v/>
      </c>
      <c r="H16" s="17" t="str">
        <f t="shared" ca="1" si="17"/>
        <v/>
      </c>
      <c r="I16"/>
      <c r="J16" s="15">
        <f ca="1">IFERROR(IF(P15+1&gt;$L$10,"",P15+1),"")</f>
        <v>26</v>
      </c>
      <c r="K16" s="16">
        <f ca="1">IFERROR(IF(J16+1&gt;$L$10,"",J16+1),"")</f>
        <v>27</v>
      </c>
      <c r="L16" s="16">
        <f t="shared" ref="L16:P16" ca="1" si="18">IFERROR(IF(K16+1&gt;$L$10,"",K16+1),"")</f>
        <v>28</v>
      </c>
      <c r="M16" s="16">
        <f t="shared" ca="1" si="18"/>
        <v>29</v>
      </c>
      <c r="N16" s="16">
        <f t="shared" ca="1" si="18"/>
        <v>30</v>
      </c>
      <c r="O16" s="16" t="str">
        <f t="shared" ca="1" si="18"/>
        <v/>
      </c>
      <c r="P16" s="17" t="str">
        <f t="shared" ca="1" si="18"/>
        <v/>
      </c>
      <c r="Q16"/>
      <c r="R16"/>
    </row>
    <row r="17" spans="1:18" ht="29.25" customHeight="1" x14ac:dyDescent="0.3">
      <c r="A17"/>
      <c r="B17" s="18" t="str">
        <f ca="1">IFERROR(IF(H16+1&gt;$D$10,"",H16+1),"")</f>
        <v/>
      </c>
      <c r="C17" s="19" t="str">
        <f ca="1">IFERROR(IF(B17+1&gt;$D$10,"",B17+1),"")</f>
        <v/>
      </c>
      <c r="D17" s="19" t="str">
        <f t="shared" ref="D17:H17" ca="1" si="19">IFERROR(IF(C17+1&gt;$D$10,"",C17+1),"")</f>
        <v/>
      </c>
      <c r="E17" s="19" t="str">
        <f t="shared" ca="1" si="19"/>
        <v/>
      </c>
      <c r="F17" s="19" t="str">
        <f t="shared" ca="1" si="19"/>
        <v/>
      </c>
      <c r="G17" s="19" t="str">
        <f t="shared" ca="1" si="19"/>
        <v/>
      </c>
      <c r="H17" s="20" t="str">
        <f t="shared" ca="1" si="19"/>
        <v/>
      </c>
      <c r="I17"/>
      <c r="J17" s="18" t="str">
        <f ca="1">IFERROR(IF(P16+1&gt;$L$10,"",P16+1),"")</f>
        <v/>
      </c>
      <c r="K17" s="19" t="str">
        <f ca="1">IFERROR(IF(J17+1&gt;$L$10,"",J17+1),"")</f>
        <v/>
      </c>
      <c r="L17" s="19" t="str">
        <f t="shared" ref="L17:P17" ca="1" si="20">IFERROR(IF(K17+1&gt;$L$10,"",K17+1),"")</f>
        <v/>
      </c>
      <c r="M17" s="19" t="str">
        <f t="shared" ca="1" si="20"/>
        <v/>
      </c>
      <c r="N17" s="19" t="str">
        <f t="shared" ca="1" si="20"/>
        <v/>
      </c>
      <c r="O17" s="19" t="str">
        <f t="shared" ca="1" si="20"/>
        <v/>
      </c>
      <c r="P17" s="20" t="str">
        <f t="shared" ca="1" si="20"/>
        <v/>
      </c>
      <c r="Q17"/>
      <c r="R17"/>
    </row>
  </sheetData>
  <mergeCells count="6">
    <mergeCell ref="S4:S9"/>
    <mergeCell ref="B1:P1"/>
    <mergeCell ref="B2:C2"/>
    <mergeCell ref="J2:K2"/>
    <mergeCell ref="B10:C10"/>
    <mergeCell ref="J10:K10"/>
  </mergeCells>
  <dataValidations xWindow="98" yWindow="315" count="23">
    <dataValidation allowBlank="1" showInputMessage="1" showErrorMessage="1" prompt="Create a Semester Calendar in this worksheet. Enter Year in cell R4, Start Date in cell R6, and End Date in cell R8. A four month calendar is automatically updated" sqref="A1"/>
    <dataValidation allowBlank="1" showInputMessage="1" showErrorMessage="1" prompt="Enter Year in cell below" sqref="R3"/>
    <dataValidation allowBlank="1" showInputMessage="1" showErrorMessage="1" prompt="Enter Year in this cell" sqref="R4"/>
    <dataValidation allowBlank="1" showInputMessage="1" showErrorMessage="1" prompt="Enter Start Date in cell below" sqref="R5"/>
    <dataValidation allowBlank="1" showInputMessage="1" showErrorMessage="1" prompt="Enter Start Date in this cell" sqref="R6"/>
    <dataValidation allowBlank="1" showInputMessage="1" showErrorMessage="1" prompt="Enter End Date in cell below" sqref="R7"/>
    <dataValidation allowBlank="1" showInputMessage="1" showErrorMessage="1" prompt="Enter End Date in this cell" sqref="R8"/>
    <dataValidation allowBlank="1" showInputMessage="1" showErrorMessage="1" prompt="Calendar for this month is in cells B3 through H9, below. Next month is in cells J3 through P9. Third month is in cells B11 through H17. Fourth month is in cells J11 through P17" sqref="B2:C2"/>
    <dataValidation allowBlank="1" showInputMessage="1" showErrorMessage="1" prompt="Cells B3 through H3 contain weekday names for the month above. This cell contains starting weekday" sqref="B3"/>
    <dataValidation allowBlank="1" showInputMessage="1" showErrorMessage="1" prompt="Calendar days for the month are automatically updated in cells B4 through H9. Dates with deadlines will be highlighted with RGB color R=222 G=56 B=0  " sqref="B4"/>
    <dataValidation allowBlank="1" showInputMessage="1" showErrorMessage="1" prompt="Calendar for this month is in cells below. Cells J3 to P3 contain weekday names for this calendar" sqref="J2:K2"/>
    <dataValidation allowBlank="1" showInputMessage="1" showErrorMessage="1" prompt="Cells J11 through P11 contain weekday names for the month above. This cell contains starting weekday" sqref="J11"/>
    <dataValidation allowBlank="1" showInputMessage="1" showErrorMessage="1" prompt="Calendar days for the month are automatically updated in cells J4 through P9. Dates with deadlines will be highlighted with RGB color R=222 G=56 B=0  " sqref="J4"/>
    <dataValidation allowBlank="1" showInputMessage="1" showErrorMessage="1" prompt="Calendar for this month is in cells below. Cells B11 to H11 contain weekday names for this calendar" sqref="B10:C10"/>
    <dataValidation allowBlank="1" showInputMessage="1" showErrorMessage="1" prompt="Calendar days for the month are automatically updated in cells B12 through H17. Dates with deadlines will be highlighted with RGB color R=222 G=56 B=0  " sqref="B12"/>
    <dataValidation allowBlank="1" showInputMessage="1" showErrorMessage="1" prompt="Calendar for this month is in cells below. Cells J11 to P11 contain weekday names for this calendar_x000a_" sqref="J10:K10"/>
    <dataValidation allowBlank="1" showInputMessage="1" showErrorMessage="1" prompt="Calendar days for the month are automatically updated in cells J12 through P17. Dates with deadlines will be highlighted with RGB color R=222 G=56 B=0  " sqref="J12"/>
    <dataValidation allowBlank="1" showInputMessage="1" showErrorMessage="1" prompt="SEMESTER CALENDAR TIP:_x000a__x000a_Enter the Year, Start Date, and End Date to view a four month schedule._x000a__x000a_Days that have deadlines display in R=222, G=56, B=0" sqref="S4:S9"/>
    <dataValidation allowBlank="1" showInputMessage="1" showErrorMessage="1" prompt="Formula for generating certain days in a month is in this cell. Do Not Delete this content" sqref="D2 L2 D10 L10"/>
    <dataValidation allowBlank="1" showInputMessage="1" showErrorMessage="1" prompt="Formula for generating weeks in a month is in this cell. Do Not Delete this content" sqref="E2 M2 E10 M10"/>
    <dataValidation allowBlank="1" showInputMessage="1" showErrorMessage="1" prompt="Title of this worksheet is in this cell. A four month calendar is in cells below. Tip is in cell S4" sqref="B1:P1"/>
    <dataValidation allowBlank="1" showInputMessage="1" showErrorMessage="1" prompt="Cells J3 through P3 contain weekday names for the month above. This cell contains starting weekday" sqref="J3"/>
    <dataValidation allowBlank="1" showInputMessage="1" showErrorMessage="1" prompt="Cells B11 through H11 contain weekday names for the month above. This cell contains starting weekday" sqref="B11"/>
  </dataValidations>
  <printOptions horizontalCentered="1"/>
  <pageMargins left="0.25" right="0.25" top="0.75" bottom="0.75" header="0.3" footer="0.3"/>
  <pageSetup orientation="landscape" r:id="rId1"/>
  <headerFooter differentFirst="1">
    <oddFooter>Page &amp;P of &amp;N</oddFooter>
  </headerFooter>
  <ignoredErrors>
    <ignoredError sqref="I4:J4 B4:H4 K4:P4 B12:H12 J12:P12" emptyCellReference="1"/>
  </ignoredErrors>
  <drawing r:id="rId2"/>
  <extLst>
    <ext xmlns:x14="http://schemas.microsoft.com/office/spreadsheetml/2009/9/main" uri="{78C0D931-6437-407d-A8EE-F0AAD7539E65}">
      <x14:conditionalFormattings>
        <x14:conditionalFormatting xmlns:xm="http://schemas.microsoft.com/office/excel/2006/main">
          <x14:cfRule type="expression" priority="106" id="{AF716392-6C16-49A1-B40C-1257678D6450}">
            <xm:f>(B12&lt;&gt;"")*(DATEVALUE($B$10&amp;" "&amp;B12&amp;", "&amp;$R$4)&gt;=$R$6)*(DATEVALUE($B$10&amp;" "&amp;B12&amp;", "&amp;$R$4)&lt;=$R$8)*(MATCH(DATEVALUE($B$10&amp;" "&amp;B12&amp;", "&amp;$R$4),Deadlines!$G:$G,0)&gt;0)</xm:f>
            <x14:dxf>
              <font>
                <b/>
                <i/>
                <color theme="4"/>
              </font>
            </x14:dxf>
          </x14:cfRule>
          <xm:sqref>B12:H17</xm:sqref>
        </x14:conditionalFormatting>
        <x14:conditionalFormatting xmlns:xm="http://schemas.microsoft.com/office/excel/2006/main">
          <x14:cfRule type="expression" priority="108" id="{83BB8D5E-7B5C-4566-A802-24F8F2D1A463}">
            <xm:f>(J12&lt;&gt;"")*(DATEVALUE($J$10&amp;" "&amp;J12&amp;", "&amp;$R$4)&gt;=$R$6)*(DATEVALUE($J$10&amp;" "&amp;J12&amp;", "&amp;$R$4)&lt;=$R$8)*(MATCH(DATEVALUE($J$10&amp;" "&amp;J12&amp;", "&amp;$R$4),Deadlines!$G:$G,0)&gt;0)</xm:f>
            <x14:dxf>
              <font>
                <b/>
                <i/>
                <color theme="4"/>
              </font>
            </x14:dxf>
          </x14:cfRule>
          <xm:sqref>J12:P17</xm:sqref>
        </x14:conditionalFormatting>
        <x14:conditionalFormatting xmlns:xm="http://schemas.microsoft.com/office/excel/2006/main">
          <x14:cfRule type="expression" priority="110" id="{6A42FF6F-2BB9-43AE-A8E1-70BD9879AB95}">
            <xm:f>(B4&lt;&gt;"")*(DATEVALUE($B$2&amp;" "&amp;B4&amp;", "&amp;$R$4)&gt;=$R$6)*(DATEVALUE($B$2&amp;" "&amp;B4&amp;", "&amp;$R$4)&lt;=$R$8)*(MATCH(DATEVALUE($B$2&amp;" "&amp;B4&amp;", "&amp;$R$4),Deadlines!$G:$G,0))</xm:f>
            <x14:dxf>
              <font>
                <b/>
                <i/>
                <color theme="4"/>
              </font>
            </x14:dxf>
          </x14:cfRule>
          <xm:sqref>B4:H9</xm:sqref>
        </x14:conditionalFormatting>
        <x14:conditionalFormatting xmlns:xm="http://schemas.microsoft.com/office/excel/2006/main">
          <x14:cfRule type="expression" priority="112" id="{25F2C936-614F-4406-9635-03B2F39A7B7A}">
            <xm:f>(J4&lt;&gt;"")*(DATEVALUE($J$2&amp;" "&amp;J4&amp;", "&amp;$R$4)&gt;=$R$6)*(DATEVALUE($J$2&amp;" "&amp;J4&amp;", "&amp;$R$4)&lt;=$R$8)*(MATCH(DATEVALUE($J$2&amp;" "&amp;J4&amp;", "&amp;$R$4),Deadlines!$G:$G,0)&gt;0)</xm:f>
            <x14:dxf>
              <font>
                <b/>
                <i/>
                <color theme="4"/>
              </font>
            </x14:dxf>
          </x14:cfRule>
          <xm:sqref>J4:P9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A1A786-013B-494F-B2D7-D807E1CEDE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3C6139-518C-402F-893B-424D6B2B6065}">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3F7E625A-7D71-4F28-8E04-30D1060131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23</vt:i4>
      </vt:variant>
    </vt:vector>
  </HeadingPairs>
  <TitlesOfParts>
    <vt:vector size="27" baseType="lpstr">
      <vt:lpstr>Class List</vt:lpstr>
      <vt:lpstr>Deadlines</vt:lpstr>
      <vt:lpstr>Weekly Schedule</vt:lpstr>
      <vt:lpstr>Semester Calendar</vt:lpstr>
      <vt:lpstr>ClassList</vt:lpstr>
      <vt:lpstr>ColumnTitleRegion1..H9.4</vt:lpstr>
      <vt:lpstr>ColumnTitleRegion2..P9.4</vt:lpstr>
      <vt:lpstr>ColumnTitleRegion3..H17.4</vt:lpstr>
      <vt:lpstr>ColumnTitleRegion4..P17.4</vt:lpstr>
      <vt:lpstr>ColumnTitleRegion5..R4.4</vt:lpstr>
      <vt:lpstr>ColumnTitleRegion6..R6.4</vt:lpstr>
      <vt:lpstr>ColumnTitleRegion7..R8.4</vt:lpstr>
      <vt:lpstr>DaysOfWeek</vt:lpstr>
      <vt:lpstr>'Class List'!Print_Area</vt:lpstr>
      <vt:lpstr>Deadlines!Print_Area</vt:lpstr>
      <vt:lpstr>'Semester Calendar'!Print_Area</vt:lpstr>
      <vt:lpstr>'Weekly Schedule'!Print_Area</vt:lpstr>
      <vt:lpstr>'Class List'!Print_Titles</vt:lpstr>
      <vt:lpstr>Deadlines!Print_Titles</vt:lpstr>
      <vt:lpstr>'Weekly Schedule'!Print_Titles</vt:lpstr>
      <vt:lpstr>ScheduleEnd</vt:lpstr>
      <vt:lpstr>ScheduleSemester</vt:lpstr>
      <vt:lpstr>ScheduleStart</vt:lpstr>
      <vt:lpstr>ScheduleYear</vt:lpstr>
      <vt:lpstr>Title1</vt:lpstr>
      <vt:lpstr>Title2</vt:lpstr>
      <vt:lpstr>Title3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2019-06-19T13:12:22Z</dcterms:created>
  <dcterms:modified xsi:type="dcterms:W3CDTF">2020-06-30T12:26:36Z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