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UI/images/vertex42_logo0.png" ContentType="image/.png"/>
  <Override PartName="/customUI/images/vertex42_logo.png" ContentType="image/.png"/>
  <Override PartName="/customUI/images/personal-monthly-budget_180.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953a91e1d294b72" Type="http://schemas.microsoft.com/office/2006/relationships/ui/extensibility" Target="customUI/customUI.xml"/><Relationship Id="R47968f6ed1a44332"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averia\Desktop\May doctemplate\9-Personal Monthly Budget Template\4-vertex42.com\"/>
    </mc:Choice>
  </mc:AlternateContent>
  <bookViews>
    <workbookView xWindow="0" yWindow="0" windowWidth="20490" windowHeight="7455"/>
  </bookViews>
  <sheets>
    <sheet name="Budget" sheetId="1" r:id="rId1"/>
    <sheet name="Help" sheetId="2" r:id="rId2"/>
    <sheet name="©" sheetId="5" r:id="rId3"/>
  </sheets>
  <definedNames>
    <definedName name="_xlnm.Print_Area" localSheetId="2">'©'!$A:$C</definedName>
    <definedName name="_xlnm.Print_Area" localSheetId="0">Budget!$A$1:$I$63</definedName>
    <definedName name="_xlnm.Print_Area" localSheetId="1">Help!$A:$C</definedName>
    <definedName name="valuevx">42.314159</definedName>
    <definedName name="vertex42_copyright" hidden="1">"© 2008-2019 Vertex42 LLC"</definedName>
    <definedName name="vertex42_id" hidden="1">"personal-monthly-budget.xlsx"</definedName>
    <definedName name="vertex42_title" hidden="1">"Personal Monthly Budget"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1" l="1"/>
  <c r="I53" i="1"/>
  <c r="I43" i="1" l="1"/>
  <c r="I17" i="1"/>
  <c r="I18" i="1"/>
  <c r="B45" i="2" l="1"/>
  <c r="B43" i="2"/>
  <c r="B41" i="2"/>
  <c r="B39" i="2"/>
  <c r="B37" i="2"/>
  <c r="B35" i="2"/>
  <c r="B47" i="2" l="1"/>
  <c r="H63" i="1" l="1"/>
  <c r="G63" i="1"/>
  <c r="C63" i="1"/>
  <c r="B63" i="1"/>
  <c r="H56" i="1"/>
  <c r="G56" i="1"/>
  <c r="C56" i="1"/>
  <c r="B56" i="1"/>
  <c r="C49" i="1"/>
  <c r="B49" i="1"/>
  <c r="H45" i="1"/>
  <c r="G45" i="1"/>
  <c r="C39" i="1"/>
  <c r="B39" i="1"/>
  <c r="H35" i="1"/>
  <c r="G35" i="1"/>
  <c r="C29" i="1"/>
  <c r="B29" i="1"/>
  <c r="G21" i="1"/>
  <c r="H21" i="1"/>
  <c r="C13" i="1"/>
  <c r="B13" i="1"/>
  <c r="I39" i="1" l="1"/>
  <c r="I40" i="1"/>
  <c r="I27" i="1"/>
  <c r="I28" i="1"/>
  <c r="I29" i="1"/>
  <c r="I30" i="1"/>
  <c r="I31" i="1"/>
  <c r="I12" i="1"/>
  <c r="I13" i="1"/>
  <c r="I14" i="1"/>
  <c r="I15" i="1"/>
  <c r="I16" i="1"/>
  <c r="I19" i="1"/>
  <c r="I20" i="1"/>
  <c r="F21" i="1" l="1"/>
  <c r="F35" i="1"/>
  <c r="F45" i="1"/>
  <c r="F56" i="1"/>
  <c r="F63" i="1"/>
  <c r="A63" i="1"/>
  <c r="A56" i="1"/>
  <c r="A49" i="1"/>
  <c r="A39" i="1"/>
  <c r="A29" i="1"/>
  <c r="A13" i="1"/>
  <c r="H6" i="1"/>
  <c r="G6" i="1"/>
  <c r="H5" i="1"/>
  <c r="G5" i="1"/>
  <c r="I6" i="1" l="1"/>
  <c r="I5" i="1"/>
  <c r="I61" i="1"/>
  <c r="I42" i="1"/>
  <c r="D12" i="1"/>
  <c r="D11" i="1"/>
  <c r="D10" i="1"/>
  <c r="D9" i="1"/>
  <c r="D8" i="1"/>
  <c r="D7" i="1"/>
  <c r="D6" i="1"/>
  <c r="D5" i="1"/>
  <c r="I34" i="1"/>
  <c r="D25" i="1"/>
  <c r="I44" i="1"/>
  <c r="I41" i="1"/>
  <c r="I38" i="1"/>
  <c r="D46" i="1"/>
  <c r="D45" i="1"/>
  <c r="D44" i="1"/>
  <c r="D47" i="1"/>
  <c r="D43" i="1"/>
  <c r="D48" i="1"/>
  <c r="D42" i="1"/>
  <c r="I50" i="1"/>
  <c r="I25" i="1"/>
  <c r="I33" i="1"/>
  <c r="I32" i="1"/>
  <c r="I24" i="1"/>
  <c r="I26" i="1"/>
  <c r="I11" i="1"/>
  <c r="I21" i="1" s="1"/>
  <c r="I62" i="1"/>
  <c r="I60" i="1"/>
  <c r="I59" i="1"/>
  <c r="D38" i="1"/>
  <c r="D34" i="1"/>
  <c r="D37" i="1"/>
  <c r="D36" i="1"/>
  <c r="D35" i="1"/>
  <c r="D33" i="1"/>
  <c r="D32" i="1"/>
  <c r="I48" i="1"/>
  <c r="I51" i="1"/>
  <c r="I55" i="1"/>
  <c r="I52" i="1"/>
  <c r="I49" i="1"/>
  <c r="D62" i="1"/>
  <c r="D61" i="1"/>
  <c r="D60" i="1"/>
  <c r="D59" i="1"/>
  <c r="D53" i="1"/>
  <c r="D54" i="1"/>
  <c r="D55" i="1"/>
  <c r="D52" i="1"/>
  <c r="D28" i="1"/>
  <c r="D17" i="1"/>
  <c r="D18" i="1"/>
  <c r="D19" i="1"/>
  <c r="D20" i="1"/>
  <c r="D21" i="1"/>
  <c r="D22" i="1"/>
  <c r="D23" i="1"/>
  <c r="D24" i="1"/>
  <c r="D26" i="1"/>
  <c r="D27" i="1"/>
  <c r="D16" i="1"/>
  <c r="I45" i="1" l="1"/>
  <c r="D63" i="1"/>
  <c r="I63" i="1"/>
  <c r="D49" i="1"/>
  <c r="I56" i="1"/>
  <c r="D39" i="1"/>
  <c r="D13" i="1"/>
  <c r="D29" i="1"/>
  <c r="I35" i="1"/>
  <c r="D56" i="1"/>
  <c r="H7" i="1"/>
  <c r="G7" i="1" l="1"/>
  <c r="I7" i="1" s="1"/>
</calcChain>
</file>

<file path=xl/sharedStrings.xml><?xml version="1.0" encoding="utf-8"?>
<sst xmlns="http://schemas.openxmlformats.org/spreadsheetml/2006/main" count="171" uniqueCount="119">
  <si>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</si>
  <si>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</si>
  <si>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</si>
  <si>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</si>
  <si>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</si>
  <si>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</si>
  <si>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</si>
  <si>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</si>
  <si>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</si>
  <si>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</si>
  <si>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</si>
  <si>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</si>
  <si>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</si>
  <si>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</si>
  <si>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</si>
  <si>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</si>
  <si>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</si>
  <si>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</si>
  <si>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</si>
  <si>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</si>
  <si>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</si>
  <si>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</si>
  <si>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</si>
  <si>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</si>
  <si>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</si>
  <si>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</si>
  <si>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</si>
  <si>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</si>
  <si>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</si>
  <si>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</si>
  <si>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</si>
  <si>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</si>
  <si>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Outdoor Recreation</t>
  </si>
  <si>
    <t>Hobbies</t>
  </si>
  <si>
    <t>Sports</t>
  </si>
  <si>
    <t>SUBSCRIPTIONS</t>
  </si>
  <si>
    <t>DAILY LIVING</t>
  </si>
  <si>
    <t>Personal Supplies</t>
  </si>
  <si>
    <t>Charitable Donations</t>
  </si>
  <si>
    <t>Religious Donations</t>
  </si>
  <si>
    <t>Bank Fees</t>
  </si>
  <si>
    <t>Emergency Fund</t>
  </si>
  <si>
    <t>Investments</t>
  </si>
  <si>
    <t>SAVINGS</t>
  </si>
  <si>
    <t>OBLIGATIONS</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</si>
  <si>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</si>
  <si>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</si>
  <si>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</si>
  <si>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</si>
  <si>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</si>
  <si>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</si>
  <si>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</si>
  <si>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</si>
  <si>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</si>
  <si>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</si>
  <si>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</si>
  <si>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</si>
  <si>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Games</t>
  </si>
  <si>
    <t>Toys/Gadgets</t>
  </si>
  <si>
    <t>CHARITY/GIFTS</t>
  </si>
  <si>
    <t>Difference</t>
  </si>
  <si>
    <t>Transfer from Savings</t>
  </si>
  <si>
    <t>Alimony/Child Support</t>
  </si>
  <si>
    <t>[42]</t>
  </si>
  <si>
    <t>Budget</t>
  </si>
  <si>
    <t>Refunds/Reimbursements</t>
  </si>
  <si>
    <t>BUDGET SUMMARY</t>
  </si>
  <si>
    <t>HELP</t>
  </si>
  <si>
    <t>The purpose of this template is to help you define a monthly budget and compare your budget to your actual income and expenses.</t>
  </si>
  <si>
    <t>The cells in the Difference column use conditional formatting to make negative numbers red. If you spend more than you budgeted, the Difference between the Projected and Actual values will be negative, and if your Actual income is less than your Projected income, the Difference will be a negative number.</t>
  </si>
  <si>
    <t>The Monthly Budget Summary table totals up all your income and expenses and calculates the Net as Income minus Expenses. If your Net is negative, that means you have overspent your monthly budget.</t>
  </si>
  <si>
    <t>Difference Column</t>
  </si>
  <si>
    <t>Budget Summary</t>
  </si>
  <si>
    <t>Step 1</t>
  </si>
  <si>
    <t>Update Budget Categories</t>
  </si>
  <si>
    <t>This worksheet uses a separate Excel Table for each major Budget category. This allows you to insert and delete sub-categories easily.</t>
  </si>
  <si>
    <t>Step 2</t>
  </si>
  <si>
    <t>You can modify the sub-categories within each table, but if you remove an entire major category, then you will need to modify the formulas in the Budget Summary table.</t>
  </si>
  <si>
    <t>Enter Budget Amounts</t>
  </si>
  <si>
    <t>If you are not sure how to set up your budget, read the article "How to Make a Budget with a Spreadsheet" listed below.</t>
  </si>
  <si>
    <t>Enter values in the Budget column within each table.</t>
  </si>
  <si>
    <t>Step 3</t>
  </si>
  <si>
    <t>Enter Actual Amounts</t>
  </si>
  <si>
    <t>You can either update the worksheet throughout the month, or wait until the end of the month to enter the actual income and expenses.</t>
  </si>
  <si>
    <t>Taking the Next Step</t>
  </si>
  <si>
    <t>This worksheet is a simple way to create a monthly budget, but when you are ready to move on to a more advanced budgeting tool, try our Money Management Template listed below.</t>
  </si>
  <si>
    <t>By Vertex42.com</t>
  </si>
  <si>
    <t>Do not submit copies or modifications of this template to any website or online template gallery.</t>
  </si>
  <si>
    <t>Please review the following license agreement to learn how you may or may not use this template. Thank you.</t>
  </si>
  <si>
    <t>Personal Monthly Budget</t>
  </si>
  <si>
    <t>Home/Rental Insurance</t>
  </si>
  <si>
    <t>Maintenance/Supplies</t>
  </si>
  <si>
    <t>Auto Insurance</t>
  </si>
  <si>
    <t>Health Insurance</t>
  </si>
  <si>
    <t>Life Insurance</t>
  </si>
  <si>
    <t>Veterinarian/Pet Care</t>
  </si>
  <si>
    <t>Dues/Memberships</t>
  </si>
  <si>
    <t>Cleaning</t>
  </si>
  <si>
    <t>Education/Lessons</t>
  </si>
  <si>
    <t>Pet Food</t>
  </si>
  <si>
    <t>Vacation/Travel</t>
  </si>
  <si>
    <t>Credit Cards</t>
  </si>
  <si>
    <t>https://www.vertex42.com/ExcelTemplates/personal-monthly-budget.html</t>
  </si>
  <si>
    <t>https://www.vertex42.com/licensing/EULA_privateuse.html</t>
  </si>
  <si>
    <t>Do not delete this worksheet</t>
  </si>
  <si>
    <t>This spreadsheet, including all worksheets and associated content is a copyrighted work under the United States and other copyright laws.</t>
  </si>
  <si>
    <t>© 2008-2019 Vertex42 LLC</t>
  </si>
  <si>
    <t>License Agreement</t>
  </si>
  <si>
    <t>© 2008 - 2019 Vertex42 LLC</t>
  </si>
  <si>
    <t>Introduction</t>
  </si>
  <si>
    <t>Related Templates and Resources</t>
  </si>
  <si>
    <t>Activities</t>
  </si>
  <si>
    <t>Fun Stuff</t>
  </si>
  <si>
    <t>Media</t>
  </si>
  <si>
    <t>Student Loans</t>
  </si>
  <si>
    <t>Other Loans</t>
  </si>
  <si>
    <t>Retirement Fund</t>
  </si>
  <si>
    <t>Education Fund</t>
  </si>
  <si>
    <t>Car Replacement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</si>
</sst>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0" x14ac:knownFonts="1">
    <font>
      <sz val="11"/>
      <name val="Arial"/>
      <family val="2"/>
    </font>
    <font>
      <sz val="10"/>
      <name val="Arial"/>
      <family val="2"/>
    </font>
    <font>
      <u/>
      <sz val="10"/>
      <color indexed="12"/>
      <name val="Arial"/>
      <family val="2"/>
    </font>
    <font>
      <b/>
      <sz val="11"/>
      <name val="Trebuchet MS"/>
      <family val="2"/>
      <scheme val="minor"/>
    </font>
    <font>
      <sz val="9"/>
      <color theme="0" tint="-0.499984740745262"/>
      <name val="Arial"/>
      <family val="2"/>
    </font>
    <font>
      <sz val="11"/>
      <name val="Arial"/>
      <family val="2"/>
    </font>
    <font>
      <u/>
      <sz val="11"/>
      <color indexed="12"/>
      <name val="Arial"/>
      <family val="2"/>
    </font>
    <font>
      <sz val="12"/>
      <name val="Arial"/>
      <family val="2"/>
    </font>
    <font>
      <b/>
      <sz val="12"/>
      <name val="Arial"/>
      <family val="2"/>
    </font>
    <font>
      <u/>
      <sz val="12"/>
      <color indexed="12"/>
      <name val="Arial"/>
      <family val="2"/>
    </font>
    <font>
      <b/>
      <sz val="18"/>
      <color theme="0"/>
      <name val="Arial"/>
      <family val="2"/>
    </font>
    <font>
      <sz val="18"/>
      <color theme="0"/>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18"/>
      <color theme="4"/>
      <name val="Century Gothic"/>
      <family val="2"/>
    </font>
    <font>
      <sz val="10"/>
      <name val="Century Gothic"/>
      <family val="2"/>
    </font>
    <font>
      <sz val="10"/>
      <color theme="1" tint="0.34998626667073579"/>
      <name val="Century Gothic"/>
      <family val="2"/>
    </font>
    <font>
      <u/>
      <sz val="8"/>
      <color indexed="12"/>
      <name val="Century Gothic"/>
      <family val="2"/>
    </font>
    <font>
      <sz val="8"/>
      <name val="Century Gothic"/>
      <family val="2"/>
    </font>
    <font>
      <sz val="8"/>
      <color theme="1" tint="0.34998626667073579"/>
      <name val="Century Gothic"/>
      <family val="2"/>
    </font>
    <font>
      <b/>
      <sz val="8"/>
      <name val="Century Gothic"/>
      <family val="2"/>
    </font>
    <font>
      <b/>
      <sz val="10"/>
      <name val="Century Gothic"/>
      <family val="2"/>
    </font>
    <font>
      <sz val="9"/>
      <name val="Century Gothic"/>
      <family val="2"/>
    </font>
    <font>
      <sz val="1"/>
      <color theme="0"/>
      <name val="Century Gothic"/>
      <family val="2"/>
    </font>
    <font>
      <b/>
      <sz val="10"/>
      <color theme="0"/>
      <name val="Century Gothic"/>
      <family val="2"/>
    </font>
    <font>
      <b/>
      <sz val="11"/>
      <color theme="1"/>
      <name val="Century Gothic"/>
      <family val="2"/>
    </font>
    <font>
      <b/>
      <sz val="9"/>
      <color theme="1"/>
      <name val="Century Gothic"/>
      <family val="2"/>
    </font>
    <font>
      <sz val="6"/>
      <color theme="0"/>
      <name val="Century Gothic"/>
      <family val="2"/>
    </font>
  </fonts>
  <fills count="7">
    <fill>
      <patternFill patternType="none"/>
    </fill>
    <fill>
      <patternFill patternType="gray125"/>
    </fill>
    <fill>
      <patternFill patternType="solid">
        <fgColor theme="1"/>
        <bgColor theme="1"/>
      </patternFill>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6">
    <border>
      <left/>
      <right/>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double">
        <color indexed="64"/>
      </top>
      <bottom/>
      <diagonal/>
    </border>
    <border>
      <left/>
      <right/>
      <top/>
      <bottom style="thin">
        <color rgb="FF3464AB"/>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64">
    <xf numFmtId="0" fontId="0" fillId="0" borderId="0" xfId="0"/>
    <xf numFmtId="0" fontId="4" fillId="0" borderId="0" xfId="0" applyNumberFormat="1" applyFont="1" applyAlignment="1">
      <alignment horizontal="right" vertical="center"/>
    </xf>
    <xf numFmtId="0" fontId="0" fillId="0" borderId="0" xfId="0" applyFont="1" applyAlignment="1">
      <alignment vertical="top"/>
    </xf>
    <xf numFmtId="0" fontId="3" fillId="0" borderId="0" xfId="0" applyFont="1"/>
    <xf numFmtId="0" fontId="0" fillId="0" borderId="0" xfId="0" applyFont="1" applyAlignment="1">
      <alignment vertical="top" wrapText="1"/>
    </xf>
    <xf numFmtId="0" fontId="5" fillId="0" borderId="0" xfId="0" applyFont="1"/>
    <xf numFmtId="0" fontId="2" fillId="0" borderId="0" xfId="3" applyAlignment="1" applyProtection="1">
      <alignment horizontal="left" vertical="top"/>
    </xf>
    <xf numFmtId="0" fontId="1" fillId="0" borderId="0" xfId="0" applyFont="1"/>
    <xf numFmtId="0" fontId="10" fillId="4" borderId="5" xfId="0" applyFont="1" applyFill="1" applyBorder="1" applyAlignment="1">
      <alignment horizontal="left" vertical="center" indent="1"/>
    </xf>
    <xf numFmtId="0" fontId="10" fillId="4" borderId="5" xfId="0" applyFont="1" applyFill="1" applyBorder="1" applyAlignment="1">
      <alignment horizontal="left" vertical="center"/>
    </xf>
    <xf numFmtId="0" fontId="11" fillId="4" borderId="5" xfId="0" applyFont="1" applyFill="1" applyBorder="1" applyAlignment="1">
      <alignment vertical="center"/>
    </xf>
    <xf numFmtId="0" fontId="0" fillId="0" borderId="0" xfId="0"/>
    <xf numFmtId="0" fontId="1" fillId="5" borderId="0" xfId="0" applyFont="1" applyFill="1"/>
    <xf numFmtId="0" fontId="7" fillId="5" borderId="0" xfId="0" applyFont="1" applyFill="1" applyAlignment="1">
      <alignment horizontal="left" wrapText="1" indent="1"/>
    </xf>
    <xf numFmtId="0" fontId="5" fillId="5" borderId="0" xfId="0" applyFont="1" applyFill="1"/>
    <xf numFmtId="0" fontId="7" fillId="5" borderId="0" xfId="0" applyFont="1" applyFill="1"/>
    <xf numFmtId="0" fontId="2" fillId="5" borderId="0" xfId="3" applyFill="1" applyAlignment="1" applyProtection="1">
      <alignment horizontal="left" wrapText="1"/>
    </xf>
    <xf numFmtId="0" fontId="7" fillId="5" borderId="0" xfId="0" applyFont="1" applyFill="1" applyAlignment="1">
      <alignment horizontal="left" wrapText="1"/>
    </xf>
    <xf numFmtId="0" fontId="8" fillId="5" borderId="0" xfId="0" applyFont="1" applyFill="1" applyAlignment="1">
      <alignment horizontal="left" wrapText="1"/>
    </xf>
    <xf numFmtId="0" fontId="9" fillId="5" borderId="0" xfId="0" applyFont="1" applyFill="1" applyAlignment="1">
      <alignment horizontal="left" wrapText="1"/>
    </xf>
    <xf numFmtId="0" fontId="7" fillId="5" borderId="0" xfId="0" applyFont="1" applyFill="1" applyAlignment="1">
      <alignment horizontal="left"/>
    </xf>
    <xf numFmtId="0" fontId="12" fillId="5" borderId="0" xfId="0" applyFont="1" applyFill="1" applyAlignment="1">
      <alignment horizontal="left" wrapText="1"/>
    </xf>
    <xf numFmtId="0" fontId="1" fillId="0" borderId="0" xfId="0" applyFont="1"/>
    <xf numFmtId="0" fontId="10" fillId="4" borderId="5" xfId="0" applyFont="1" applyFill="1" applyBorder="1" applyAlignment="1">
      <alignment horizontal="left" vertical="center"/>
    </xf>
    <xf numFmtId="0" fontId="13" fillId="6" borderId="0" xfId="0" applyFont="1" applyFill="1" applyAlignment="1">
      <alignment vertical="center"/>
    </xf>
    <xf numFmtId="0" fontId="14" fillId="6" borderId="0" xfId="0" applyFont="1" applyFill="1" applyAlignment="1">
      <alignment vertical="center"/>
    </xf>
    <xf numFmtId="0" fontId="15" fillId="6" borderId="0" xfId="0" applyFont="1" applyFill="1" applyAlignment="1">
      <alignment vertical="center"/>
    </xf>
    <xf numFmtId="0" fontId="6" fillId="0" borderId="0" xfId="3" applyFont="1" applyAlignment="1" applyProtection="1"/>
    <xf numFmtId="0" fontId="16" fillId="0" borderId="0" xfId="0" applyFont="1" applyFill="1" applyBorder="1" applyAlignment="1">
      <alignment vertical="center"/>
    </xf>
    <xf numFmtId="0" fontId="17" fillId="0" borderId="0" xfId="0" applyFont="1"/>
    <xf numFmtId="0" fontId="18" fillId="0" borderId="0" xfId="3" applyFont="1" applyFill="1" applyBorder="1" applyAlignment="1" applyProtection="1"/>
    <xf numFmtId="0" fontId="19" fillId="0" borderId="0" xfId="3" applyFont="1" applyFill="1" applyBorder="1" applyAlignment="1" applyProtection="1"/>
    <xf numFmtId="0" fontId="19" fillId="0" borderId="0" xfId="3" applyFont="1" applyFill="1" applyBorder="1" applyAlignment="1" applyProtection="1">
      <alignment horizontal="left"/>
    </xf>
    <xf numFmtId="0" fontId="20" fillId="0" borderId="0" xfId="0" applyFont="1" applyFill="1" applyBorder="1"/>
    <xf numFmtId="0" fontId="21" fillId="0" borderId="0" xfId="0" applyFont="1" applyFill="1" applyBorder="1" applyAlignment="1">
      <alignment horizontal="right"/>
    </xf>
    <xf numFmtId="0" fontId="20" fillId="0" borderId="0" xfId="0" applyFont="1"/>
    <xf numFmtId="0" fontId="22" fillId="0" borderId="0" xfId="0" applyFont="1" applyAlignment="1">
      <alignment horizontal="right"/>
    </xf>
    <xf numFmtId="0" fontId="23" fillId="0" borderId="0" xfId="0" applyFont="1" applyFill="1" applyBorder="1"/>
    <xf numFmtId="43" fontId="24" fillId="0" borderId="0" xfId="0" applyNumberFormat="1" applyFont="1" applyFill="1" applyBorder="1" applyAlignment="1">
      <alignment horizontal="center"/>
    </xf>
    <xf numFmtId="0" fontId="24" fillId="0" borderId="0" xfId="0" applyFont="1" applyFill="1" applyBorder="1" applyAlignment="1">
      <alignment horizontal="center"/>
    </xf>
    <xf numFmtId="0" fontId="25" fillId="0" borderId="0" xfId="0" applyFont="1" applyFill="1"/>
    <xf numFmtId="0" fontId="26" fillId="2" borderId="0" xfId="0" applyFont="1" applyFill="1" applyBorder="1"/>
    <xf numFmtId="0" fontId="26" fillId="2" borderId="0" xfId="0" applyFont="1" applyFill="1" applyBorder="1" applyAlignment="1">
      <alignment horizontal="center"/>
    </xf>
    <xf numFmtId="0" fontId="17" fillId="0" borderId="0" xfId="0" applyFont="1" applyFill="1" applyBorder="1"/>
    <xf numFmtId="4" fontId="17" fillId="0" borderId="1" xfId="1" applyNumberFormat="1" applyFont="1" applyFill="1" applyBorder="1"/>
    <xf numFmtId="43" fontId="17" fillId="0" borderId="0" xfId="1" applyNumberFormat="1" applyFont="1" applyFill="1" applyBorder="1"/>
    <xf numFmtId="0" fontId="17" fillId="0" borderId="0" xfId="0" applyFont="1" applyFill="1"/>
    <xf numFmtId="0" fontId="27" fillId="0" borderId="0" xfId="0" applyFont="1" applyBorder="1" applyAlignment="1">
      <alignment horizontal="right" vertical="center"/>
    </xf>
    <xf numFmtId="40" fontId="28" fillId="0" borderId="0" xfId="2" applyNumberFormat="1" applyFont="1" applyBorder="1" applyAlignment="1">
      <alignment horizontal="right" vertical="center"/>
    </xf>
    <xf numFmtId="0" fontId="27" fillId="3" borderId="4" xfId="0" applyFont="1" applyFill="1" applyBorder="1" applyAlignment="1">
      <alignment horizontal="right" vertical="center"/>
    </xf>
    <xf numFmtId="40" fontId="28" fillId="3" borderId="4" xfId="2" applyNumberFormat="1" applyFont="1" applyFill="1" applyBorder="1" applyAlignment="1">
      <alignment horizontal="right" vertical="center"/>
    </xf>
    <xf numFmtId="0" fontId="20" fillId="0" borderId="0" xfId="0" applyFont="1" applyFill="1"/>
    <xf numFmtId="4" fontId="17" fillId="0" borderId="3" xfId="1" applyNumberFormat="1" applyFont="1" applyFill="1" applyBorder="1"/>
    <xf numFmtId="4" fontId="17" fillId="0" borderId="2" xfId="1" applyNumberFormat="1" applyFont="1" applyFill="1" applyBorder="1"/>
    <xf numFmtId="0" fontId="17" fillId="0" borderId="0" xfId="0" applyFont="1" applyFill="1" applyBorder="1" applyAlignment="1">
      <alignment horizontal="right" indent="1"/>
    </xf>
    <xf numFmtId="4" fontId="17" fillId="0" borderId="0" xfId="0" applyNumberFormat="1" applyFont="1" applyFill="1" applyBorder="1"/>
    <xf numFmtId="43" fontId="17" fillId="0" borderId="0" xfId="0" applyNumberFormat="1" applyFont="1" applyFill="1" applyBorder="1"/>
    <xf numFmtId="0" fontId="23" fillId="0" borderId="0" xfId="0" applyFont="1"/>
    <xf numFmtId="0" fontId="17" fillId="0" borderId="0" xfId="0" applyFont="1" applyFill="1" applyAlignment="1">
      <alignment horizontal="right"/>
    </xf>
    <xf numFmtId="0" fontId="17" fillId="0" borderId="0" xfId="0" applyFont="1" applyAlignment="1">
      <alignment horizontal="left"/>
    </xf>
    <xf numFmtId="0" fontId="17" fillId="0" borderId="0" xfId="0" applyFont="1" applyFill="1" applyAlignment="1"/>
    <xf numFmtId="0" fontId="17" fillId="0" borderId="0" xfId="0" applyFont="1" applyFill="1" applyAlignment="1">
      <alignment horizontal="left"/>
    </xf>
    <xf numFmtId="0" fontId="29" fillId="0" borderId="0" xfId="0" applyFont="1" applyFill="1" applyAlignment="1">
      <alignment horizontal="left"/>
    </xf>
    <xf numFmtId="0" fontId="17" fillId="0" borderId="0" xfId="0" applyFont="1" applyAlignment="1"/>
  </cellXfs>
  <cellStyles count="4">
    <cellStyle name="Comma" xfId="1" builtinId="3"/>
    <cellStyle name="Currency" xfId="2" builtinId="4"/>
    <cellStyle name="Hyperlink" xfId="3" builtinId="8"/>
    <cellStyle name="Normal" xfId="0" builtinId="0" customBuiltin="1"/>
  </cellStyles>
  <dxfs count="155">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auto="1"/>
        </patternFill>
      </fill>
      <border outline="0">
        <left style="thin">
          <color indexed="55"/>
        </left>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b val="0"/>
        <i val="0"/>
        <strike val="0"/>
        <condense val="0"/>
        <extend val="0"/>
        <outline val="0"/>
        <shadow val="0"/>
        <u val="none"/>
        <vertAlign val="baseline"/>
        <sz val="10"/>
        <color auto="1"/>
        <name val="Century Gothic"/>
        <scheme val="none"/>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border outline="0">
        <right style="thin">
          <color indexed="55"/>
        </right>
      </border>
    </dxf>
    <dxf>
      <font>
        <strike val="0"/>
        <outline val="0"/>
        <shadow val="0"/>
        <u val="none"/>
        <vertAlign val="baseline"/>
        <color auto="1"/>
        <name val="Century Gothic"/>
        <scheme val="none"/>
      </font>
      <fill>
        <patternFill patternType="none">
          <fgColor indexed="64"/>
          <bgColor auto="1"/>
        </patternFill>
      </fill>
    </dxf>
    <dxf>
      <font>
        <strike val="0"/>
        <outline val="0"/>
        <shadow val="0"/>
        <vertAlign val="baseline"/>
        <name val="Century Gothic"/>
        <scheme val="none"/>
      </font>
    </dxf>
    <dxf>
      <font>
        <strike val="0"/>
        <outline val="0"/>
        <shadow val="0"/>
        <u val="none"/>
        <vertAlign val="baseline"/>
        <color auto="1"/>
        <name val="Century Gothic"/>
        <scheme val="none"/>
      </font>
      <fill>
        <patternFill patternType="none">
          <fgColor indexed="64"/>
          <bgColor auto="1"/>
        </patternFill>
      </fill>
    </dxf>
    <dxf>
      <font>
        <b val="0"/>
        <i val="0"/>
        <strike val="0"/>
        <condense val="0"/>
        <extend val="0"/>
        <outline val="0"/>
        <shadow val="0"/>
        <u val="none"/>
        <vertAlign val="baseline"/>
        <sz val="10"/>
        <color auto="1"/>
        <name val="Century Gothic"/>
        <scheme val="none"/>
      </font>
      <numFmt numFmtId="35" formatCode="_(* #,##0.00_);_(* \(#,##0.00\);_(* &quot;-&quot;??_);_(@_)"/>
      <fill>
        <patternFill patternType="none">
          <fgColor indexed="64"/>
          <bgColor indexed="65"/>
        </patternFill>
      </fill>
    </dxf>
    <dxf>
      <font>
        <strike val="0"/>
        <outline val="0"/>
        <shadow val="0"/>
        <vertAlign val="baseline"/>
        <name val="Century Gothic"/>
        <scheme val="none"/>
      </font>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strike val="0"/>
        <outline val="0"/>
        <shadow val="0"/>
        <vertAlign val="baseline"/>
        <name val="Century Gothic"/>
        <scheme val="none"/>
      </font>
    </dxf>
    <dxf>
      <font>
        <b val="0"/>
        <i val="0"/>
        <strike val="0"/>
        <condense val="0"/>
        <extend val="0"/>
        <outline val="0"/>
        <shadow val="0"/>
        <u val="none"/>
        <vertAlign val="baseline"/>
        <sz val="10"/>
        <color auto="1"/>
        <name val="Century Gothic"/>
        <scheme val="none"/>
      </font>
      <numFmt numFmtId="4" formatCode="#,##0.00"/>
      <fill>
        <patternFill patternType="none">
          <fgColor indexed="64"/>
          <bgColor indexed="65"/>
        </patternFill>
      </fill>
    </dxf>
    <dxf>
      <font>
        <strike val="0"/>
        <outline val="0"/>
        <shadow val="0"/>
        <vertAlign val="baseline"/>
        <name val="Century Gothic"/>
        <scheme val="none"/>
      </font>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right" vertical="bottom" textRotation="0" wrapText="0" indent="1" justifyLastLine="0" shrinkToFit="0" readingOrder="0"/>
    </dxf>
    <dxf>
      <font>
        <strike val="0"/>
        <outline val="0"/>
        <shadow val="0"/>
        <vertAlign val="baseline"/>
        <name val="Century Gothic"/>
        <scheme val="none"/>
      </font>
    </dxf>
    <dxf>
      <border outline="0">
        <top style="thin">
          <color indexed="55"/>
        </top>
      </border>
    </dxf>
    <dxf>
      <border outline="0">
        <bottom style="medium">
          <color indexed="23"/>
        </bottom>
      </border>
    </dxf>
    <dxf>
      <border diagonalUp="0" diagonalDown="0">
        <left/>
        <right/>
        <top/>
        <bottom/>
      </border>
    </dxf>
    <dxf>
      <border outline="0">
        <bottom style="medium">
          <color indexed="23"/>
        </bottom>
      </border>
    </dxf>
    <dxf>
      <border diagonalUp="0" diagonalDown="0">
        <left/>
        <right/>
        <top/>
        <bottom/>
      </border>
    </dxf>
    <dxf>
      <border outline="0">
        <bottom style="medium">
          <color indexed="23"/>
        </bottom>
      </border>
    </dxf>
    <dxf>
      <border diagonalUp="0" diagonalDown="0">
        <left/>
        <right/>
        <top/>
        <bottom/>
      </border>
    </dxf>
    <dxf>
      <border outline="0">
        <bottom style="medium">
          <color indexed="23"/>
        </bottom>
      </border>
    </dxf>
    <dxf>
      <border diagonalUp="0" diagonalDown="0">
        <left/>
        <right/>
        <top/>
        <bottom/>
      </border>
    </dxf>
    <dxf>
      <border outline="0">
        <bottom style="medium">
          <color indexed="23"/>
        </bottom>
      </border>
    </dxf>
    <dxf>
      <border outline="0">
        <bottom style="medium">
          <color indexed="23"/>
        </bottom>
      </border>
    </dxf>
    <dxf>
      <border diagonalUp="0" diagonalDown="0">
        <left/>
        <right/>
        <top/>
        <bottom/>
      </border>
    </dxf>
    <dxf>
      <border outline="0">
        <bottom style="medium">
          <color indexed="23"/>
        </bottom>
      </border>
    </dxf>
    <dxf>
      <border diagonalUp="0" diagonalDown="0">
        <left/>
        <right/>
        <top/>
        <bottom/>
      </border>
    </dxf>
    <dxf>
      <border outline="0">
        <bottom style="medium">
          <color indexed="23"/>
        </bottom>
      </border>
    </dxf>
    <dxf>
      <border diagonalUp="0" diagonalDown="0">
        <left/>
        <right/>
        <top/>
        <bottom/>
      </border>
    </dxf>
    <dxf>
      <border outline="0">
        <bottom style="medium">
          <color indexed="23"/>
        </bottom>
      </border>
    </dxf>
    <dxf>
      <border diagonalUp="0" diagonalDown="0">
        <left/>
        <right/>
        <top/>
        <bottom/>
      </border>
    </dxf>
    <dxf>
      <border outline="0">
        <bottom style="medium">
          <color indexed="23"/>
        </bottom>
      </border>
    </dxf>
    <dxf>
      <border diagonalUp="0" diagonalDown="0">
        <left/>
        <right/>
        <top/>
        <bottom/>
      </border>
    </dxf>
    <dxf>
      <border outline="0">
        <bottom style="medium">
          <color indexed="23"/>
        </bottom>
      </border>
    </dxf>
    <dxf>
      <font>
        <condense val="0"/>
        <extend val="0"/>
        <color indexed="10"/>
      </font>
    </dxf>
    <dxf>
      <font>
        <condense val="0"/>
        <extend val="0"/>
        <color indexed="10"/>
      </font>
    </dxf>
    <dxf>
      <font>
        <condense val="0"/>
        <extend val="0"/>
        <color indexed="10"/>
      </font>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6"/>
        </top>
        <bottom/>
        <vertical/>
        <horizontal/>
      </border>
    </dxf>
    <dxf>
      <font>
        <b/>
        <color theme="0"/>
      </font>
      <fill>
        <patternFill patternType="solid">
          <fgColor theme="6"/>
          <bgColor theme="6"/>
        </patternFill>
      </fill>
      <border>
        <bottom style="thin">
          <color theme="0" tint="-0.24994659260841701"/>
        </bottom>
      </border>
    </dxf>
    <dxf>
      <font>
        <color theme="1"/>
      </font>
      <border>
        <left/>
        <right/>
        <top/>
        <bottom/>
      </border>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4"/>
        </top>
        <bottom/>
        <vertical/>
        <horizontal/>
      </border>
    </dxf>
    <dxf>
      <font>
        <b/>
        <color theme="0"/>
      </font>
      <fill>
        <patternFill patternType="solid">
          <fgColor auto="1"/>
          <bgColor theme="4"/>
        </patternFill>
      </fill>
      <border>
        <bottom style="thin">
          <color theme="0" tint="-0.24994659260841701"/>
        </bottom>
      </border>
    </dxf>
    <dxf>
      <font>
        <color theme="1"/>
      </font>
      <border>
        <left/>
        <right/>
        <top/>
        <bottom/>
      </border>
    </dxf>
  </dxfs>
  <tableStyles count="2" defaultTableStyle="TableStyleMedium2" defaultPivotStyle="PivotStyleLight16">
    <tableStyle name="V42_ExpenseTable" pivot="0" count="5">
      <tableStyleElement type="wholeTable" dxfId="154"/>
      <tableStyleElement type="headerRow" dxfId="153"/>
      <tableStyleElement type="totalRow" dxfId="152"/>
      <tableStyleElement type="firstColumn" dxfId="151"/>
      <tableStyleElement type="lastColumn" dxfId="150"/>
    </tableStyle>
    <tableStyle name="V42_IncomeTable" pivot="0" count="5">
      <tableStyleElement type="wholeTable" dxfId="149"/>
      <tableStyleElement type="headerRow" dxfId="148"/>
      <tableStyleElement type="totalRow" dxfId="147"/>
      <tableStyleElement type="firstColumn" dxfId="146"/>
      <tableStyleElement type="lastColumn" dxfId="1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0</xdr:row>
      <xdr:rowOff>0</xdr:rowOff>
    </xdr:from>
    <xdr:to>
      <xdr:col>1</xdr:col>
      <xdr:colOff>4191000</xdr:colOff>
      <xdr:row>0</xdr:row>
      <xdr:rowOff>179546</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0"/>
          <a:ext cx="1390650" cy="312896"/>
        </a:xfrm>
        <a:prstGeom prst="rect">
          <a:avLst/>
        </a:prstGeom>
      </xdr:spPr>
    </xdr:pic>
    <xdr:clientData/>
  </xdr:twoCellAnchor>
  <xdr:twoCellAnchor editAs="oneCell">
    <xdr:from>
      <xdr:col>2</xdr:col>
      <xdr:colOff>28575</xdr:colOff>
      <xdr:row>0</xdr:row>
      <xdr:rowOff>47625</xdr:rowOff>
    </xdr:from>
    <xdr:to>
      <xdr:col>2</xdr:col>
      <xdr:colOff>1247775</xdr:colOff>
      <xdr:row>0</xdr:row>
      <xdr:rowOff>352425</xdr:rowOff>
    </xdr:to>
    <xdr:pic>
      <xdr:nvPicPr>
        <xdr:cNvPr id="6" name="Picture 5">
          <a:extLst>
            <a:ext uri="{FF2B5EF4-FFF2-40B4-BE49-F238E27FC236}">
              <a16:creationId xmlns:a16="http://schemas.microsoft.com/office/drawing/2014/main" xmlns="" id="{0EFAF439-99F2-43E8-893D-A3FE9D2194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72125" y="47625"/>
          <a:ext cx="121920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xmlns="" id="{91FA50D5-A4BF-4473-B9FA-0ECDF54E93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id="2" name="Table2" displayName="Table2" ref="A4:D13" totalsRowCount="1" headerRowDxfId="112" dataDxfId="110" totalsRowDxfId="111" headerRowBorderDxfId="141" tableBorderDxfId="140">
  <tableColumns count="4">
    <tableColumn id="1" name="INCOME" totalsRowFunction="custom" dataDxfId="120" totalsRowDxfId="119">
      <totalsRowFormula>"Total " &amp; Table2[[#Headers],[INCOME]]</totalsRowFormula>
    </tableColumn>
    <tableColumn id="2" name="Budget" totalsRowFunction="custom" dataDxfId="118" totalsRowDxfId="117" dataCellStyle="Comma">
      <totalsRowFormula>SUBTOTAL(9,Table2[Budget])</totalsRowFormula>
    </tableColumn>
    <tableColumn id="3" name="Actual" totalsRowFunction="custom" dataDxfId="116" totalsRowDxfId="115" dataCellStyle="Comma">
      <totalsRowFormula>SUBTOTAL(9,Table2[Actual])</totalsRowFormula>
    </tableColumn>
    <tableColumn id="4" name="Difference" totalsRowFunction="custom" dataDxfId="114" totalsRowDxfId="113" dataCellStyle="Comma">
      <calculatedColumnFormula>C5-B5</calculatedColumnFormula>
      <totalsRowFormula>SUBTOTAL(9,Table2[Difference])</totalsRowFormula>
    </tableColumn>
  </tableColumns>
  <tableStyleInfo name="V42_IncomeTable" showFirstColumn="0" showLastColumn="1" showRowStripes="0" showColumnStripes="0"/>
</table>
</file>

<file path=xl/tables/table10.xml><?xml version="1.0" encoding="utf-8"?>
<table xmlns="http://schemas.openxmlformats.org/spreadsheetml/2006/main" id="20" name="Table20" displayName="Table20" ref="A31:D39" totalsRowCount="1" headerRowDxfId="13" dataDxfId="11" totalsRowDxfId="12" headerRowBorderDxfId="124" tableBorderDxfId="123">
  <tableColumns count="4">
    <tableColumn id="1" name="TRANSPORTATION" totalsRowFunction="custom" dataDxfId="21" totalsRowDxfId="20">
      <totalsRowFormula>"Total " &amp; Table20[[#Headers],[TRANSPORTATION]]</totalsRowFormula>
    </tableColumn>
    <tableColumn id="2" name="Budget" totalsRowFunction="custom" dataDxfId="19" totalsRowDxfId="18" dataCellStyle="Comma">
      <totalsRowFormula>SUBTOTAL(9,Table20[Budget])</totalsRowFormula>
    </tableColumn>
    <tableColumn id="3" name="Actual" totalsRowFunction="custom" dataDxfId="17" totalsRowDxfId="16" dataCellStyle="Comma">
      <totalsRowFormula>SUBTOTAL(9,Table20[Actual])</totalsRowFormula>
    </tableColumn>
    <tableColumn id="4" name="Difference" totalsRowFunction="custom" dataDxfId="15" totalsRowDxfId="14" dataCellStyle="Comma">
      <calculatedColumnFormula>B32-C32</calculatedColumnFormula>
      <totalsRowFormula>SUBTOTAL(9,Table20[Difference])</totalsRowFormula>
    </tableColumn>
  </tableColumns>
  <tableStyleInfo name="V42_ExpenseTable" showFirstColumn="0" showLastColumn="1" showRowStripes="0" showColumnStripes="0"/>
</table>
</file>

<file path=xl/tables/table11.xml><?xml version="1.0" encoding="utf-8"?>
<table xmlns="http://schemas.openxmlformats.org/spreadsheetml/2006/main" id="21" name="Table21" displayName="Table21" ref="A41:D49" totalsRowCount="1" headerRowDxfId="2" dataDxfId="0" totalsRowDxfId="1" headerRowBorderDxfId="122" tableBorderDxfId="121">
  <tableColumns count="4">
    <tableColumn id="1" name="HEALTH" totalsRowFunction="custom" dataDxfId="10" totalsRowDxfId="9">
      <totalsRowFormula>"Total " &amp; Table21[[#Headers],[HEALTH]]</totalsRowFormula>
    </tableColumn>
    <tableColumn id="2" name="Budget" totalsRowFunction="custom" dataDxfId="8" totalsRowDxfId="7" dataCellStyle="Comma">
      <totalsRowFormula>SUBTOTAL(9,Table21[Budget])</totalsRowFormula>
    </tableColumn>
    <tableColumn id="3" name="Actual" totalsRowFunction="custom" dataDxfId="6" totalsRowDxfId="5" dataCellStyle="Comma">
      <totalsRowFormula>SUBTOTAL(9,Table21[Actual])</totalsRowFormula>
    </tableColumn>
    <tableColumn id="4" name="Difference" totalsRowFunction="custom" dataDxfId="4" totalsRowDxfId="3" dataCellStyle="Comma">
      <calculatedColumnFormula>B42-C42</calculatedColumnFormula>
      <totalsRowFormula>SUBTOTAL(9,Table21[Difference])</totalsRowFormula>
    </tableColumn>
  </tableColumns>
  <tableStyleInfo name="V42_ExpenseTable" showFirstColumn="0" showLastColumn="1" showRowStripes="0" showColumnStripes="0"/>
</table>
</file>

<file path=xl/tables/table2.xml><?xml version="1.0" encoding="utf-8"?>
<table xmlns="http://schemas.openxmlformats.org/spreadsheetml/2006/main" id="5" name="Table5" displayName="Table5" ref="A15:D29" totalsRowCount="1" headerRowDxfId="101" dataDxfId="99" totalsRowDxfId="100" headerRowBorderDxfId="139" tableBorderDxfId="138">
  <tableColumns count="4">
    <tableColumn id="1" name="HOME EXPENSES" totalsRowFunction="custom" dataDxfId="109" totalsRowDxfId="108">
      <totalsRowFormula>"Total " &amp; Table5[[#Headers],[HOME EXPENSES]]</totalsRowFormula>
    </tableColumn>
    <tableColumn id="2" name="Budget" totalsRowFunction="custom" dataDxfId="107" totalsRowDxfId="106" dataCellStyle="Comma">
      <totalsRowFormula>SUBTOTAL(9,Table5[Budget])</totalsRowFormula>
    </tableColumn>
    <tableColumn id="3" name="Actual" totalsRowFunction="custom" dataDxfId="105" totalsRowDxfId="104" dataCellStyle="Comma">
      <totalsRowFormula>SUBTOTAL(9,Table5[Actual])</totalsRowFormula>
    </tableColumn>
    <tableColumn id="4" name="Difference" totalsRowFunction="custom" dataDxfId="103" totalsRowDxfId="102" dataCellStyle="Comma">
      <calculatedColumnFormula>B16-C16</calculatedColumnFormula>
      <totalsRowFormula>SUBTOTAL(9,Table5[Difference])</totalsRowFormula>
    </tableColumn>
  </tableColumns>
  <tableStyleInfo name="V42_ExpenseTable" showFirstColumn="0" showLastColumn="1" showRowStripes="0" showColumnStripes="0"/>
</table>
</file>

<file path=xl/tables/table3.xml><?xml version="1.0" encoding="utf-8"?>
<table xmlns="http://schemas.openxmlformats.org/spreadsheetml/2006/main" id="6" name="Table6" displayName="Table6" ref="F10:I21" totalsRowCount="1" headerRowDxfId="90" dataDxfId="88" totalsRowDxfId="89" headerRowBorderDxfId="137" tableBorderDxfId="136">
  <tableColumns count="4">
    <tableColumn id="1" name="DAILY LIVING" totalsRowFunction="custom" dataDxfId="98" totalsRowDxfId="97">
      <totalsRowFormula>"Total " &amp; Table6[[#Headers],[DAILY LIVING]]</totalsRowFormula>
    </tableColumn>
    <tableColumn id="2" name="Budget" totalsRowFunction="custom" dataDxfId="96" totalsRowDxfId="95" dataCellStyle="Comma">
      <totalsRowFormula>SUBTOTAL(9,Table6[Budget])</totalsRowFormula>
    </tableColumn>
    <tableColumn id="3" name="Actual" totalsRowFunction="custom" dataDxfId="94" totalsRowDxfId="93" dataCellStyle="Comma">
      <totalsRowFormula>SUBTOTAL(9,Table6[Actual])</totalsRowFormula>
    </tableColumn>
    <tableColumn id="4" name="Difference" totalsRowFunction="custom" dataDxfId="92" totalsRowDxfId="91" dataCellStyle="Comma">
      <calculatedColumnFormula>G11-H11</calculatedColumnFormula>
      <totalsRowFormula>SUBTOTAL(9,Table6[Difference])</totalsRowFormula>
    </tableColumn>
  </tableColumns>
  <tableStyleInfo name="V42_ExpenseTable" showFirstColumn="0" showLastColumn="1" showRowStripes="0" showColumnStripes="0"/>
</table>
</file>

<file path=xl/tables/table4.xml><?xml version="1.0" encoding="utf-8"?>
<table xmlns="http://schemas.openxmlformats.org/spreadsheetml/2006/main" id="7" name="Table7" displayName="Table7" ref="F23:I35" totalsRowCount="1" headerRowDxfId="79" dataDxfId="77" totalsRowDxfId="78" headerRowBorderDxfId="135" tableBorderDxfId="134">
  <tableColumns count="4">
    <tableColumn id="1" name="ENTERTAINMENT" totalsRowFunction="custom" dataDxfId="87" totalsRowDxfId="86">
      <totalsRowFormula>"Total " &amp; Table7[[#Headers],[ENTERTAINMENT]]</totalsRowFormula>
    </tableColumn>
    <tableColumn id="2" name="Budget" totalsRowFunction="custom" dataDxfId="85" totalsRowDxfId="84" dataCellStyle="Comma">
      <totalsRowFormula>SUBTOTAL(9,Table7[Budget])</totalsRowFormula>
    </tableColumn>
    <tableColumn id="3" name="Actual" totalsRowFunction="custom" dataDxfId="83" totalsRowDxfId="82" dataCellStyle="Comma">
      <totalsRowFormula>SUBTOTAL(9,Table7[Actual])</totalsRowFormula>
    </tableColumn>
    <tableColumn id="4" name="Difference" totalsRowFunction="custom" dataDxfId="81" totalsRowDxfId="80" dataCellStyle="Comma">
      <calculatedColumnFormula>G24-H24</calculatedColumnFormula>
      <totalsRowFormula>SUBTOTAL(9,Table7[Difference])</totalsRowFormula>
    </tableColumn>
  </tableColumns>
  <tableStyleInfo name="V42_ExpenseTable" showFirstColumn="0" showLastColumn="1" showRowStripes="0" showColumnStripes="0"/>
</table>
</file>

<file path=xl/tables/table5.xml><?xml version="1.0" encoding="utf-8"?>
<table xmlns="http://schemas.openxmlformats.org/spreadsheetml/2006/main" id="8" name="Table8" displayName="Table8" ref="F37:I45" totalsRowCount="1" headerRowDxfId="68" dataDxfId="66" totalsRowDxfId="67" headerRowBorderDxfId="133" tableBorderDxfId="132">
  <tableColumns count="4">
    <tableColumn id="1" name="SAVINGS" totalsRowFunction="custom" dataDxfId="76" totalsRowDxfId="75">
      <totalsRowFormula>"Total " &amp; Table8[[#Headers],[SAVINGS]]</totalsRowFormula>
    </tableColumn>
    <tableColumn id="2" name="Budget" totalsRowFunction="custom" dataDxfId="74" totalsRowDxfId="73">
      <totalsRowFormula>SUBTOTAL(9,Table8[Budget])</totalsRowFormula>
    </tableColumn>
    <tableColumn id="3" name="Actual" totalsRowFunction="custom" dataDxfId="72" totalsRowDxfId="71">
      <totalsRowFormula>SUBTOTAL(9,Table8[Actual])</totalsRowFormula>
    </tableColumn>
    <tableColumn id="4" name="Difference" totalsRowFunction="custom" dataDxfId="70" totalsRowDxfId="69" dataCellStyle="Comma">
      <calculatedColumnFormula>G38-H38</calculatedColumnFormula>
      <totalsRowFormula>SUBTOTAL(9,Table8[Difference])</totalsRowFormula>
    </tableColumn>
  </tableColumns>
  <tableStyleInfo name="V42_ExpenseTable" showFirstColumn="0" showLastColumn="1" showRowStripes="0" showColumnStripes="0"/>
</table>
</file>

<file path=xl/tables/table6.xml><?xml version="1.0" encoding="utf-8"?>
<table xmlns="http://schemas.openxmlformats.org/spreadsheetml/2006/main" id="10" name="Table10" displayName="Table10" ref="F47:I56" totalsRowCount="1" headerRowDxfId="57" dataDxfId="55" totalsRowDxfId="56" headerRowBorderDxfId="131">
  <tableColumns count="4">
    <tableColumn id="1" name="OBLIGATIONS" totalsRowFunction="custom" dataDxfId="65" totalsRowDxfId="64">
      <totalsRowFormula>"Total " &amp; Table10[[#Headers],[OBLIGATIONS]]</totalsRowFormula>
    </tableColumn>
    <tableColumn id="2" name="Budget" totalsRowFunction="custom" dataDxfId="63" totalsRowDxfId="62" dataCellStyle="Comma">
      <totalsRowFormula>SUBTOTAL(9,Table10[Budget])</totalsRowFormula>
    </tableColumn>
    <tableColumn id="3" name="Actual" totalsRowFunction="custom" dataDxfId="61" totalsRowDxfId="60" dataCellStyle="Comma">
      <totalsRowFormula>SUBTOTAL(9,Table10[Actual])</totalsRowFormula>
    </tableColumn>
    <tableColumn id="4" name="Difference" totalsRowFunction="custom" dataDxfId="59" totalsRowDxfId="58" dataCellStyle="Comma">
      <calculatedColumnFormula>G48-H48</calculatedColumnFormula>
      <totalsRowFormula>SUBTOTAL(9,Table10[Difference])</totalsRowFormula>
    </tableColumn>
  </tableColumns>
  <tableStyleInfo name="V42_ExpenseTable" showFirstColumn="0" showLastColumn="1" showRowStripes="0" showColumnStripes="0"/>
</table>
</file>

<file path=xl/tables/table7.xml><?xml version="1.0" encoding="utf-8"?>
<table xmlns="http://schemas.openxmlformats.org/spreadsheetml/2006/main" id="14" name="Table14" displayName="Table14" ref="F58:I63" totalsRowCount="1" headerRowDxfId="46" dataDxfId="44" totalsRowDxfId="45" headerRowBorderDxfId="130" tableBorderDxfId="129">
  <tableColumns count="4">
    <tableColumn id="1" name="MISCELLANEOUS" totalsRowFunction="custom" dataDxfId="54" totalsRowDxfId="53">
      <totalsRowFormula>"Total " &amp; Table14[[#Headers],[MISCELLANEOUS]]</totalsRowFormula>
    </tableColumn>
    <tableColumn id="2" name="Budget" totalsRowFunction="custom" dataDxfId="52" totalsRowDxfId="51" dataCellStyle="Comma">
      <totalsRowFormula>SUBTOTAL(9,Table14[Budget])</totalsRowFormula>
    </tableColumn>
    <tableColumn id="3" name="Actual" totalsRowFunction="custom" dataDxfId="50" totalsRowDxfId="49" dataCellStyle="Comma">
      <totalsRowFormula>SUBTOTAL(9,Table14[Actual])</totalsRowFormula>
    </tableColumn>
    <tableColumn id="4" name="Difference" totalsRowFunction="custom" dataDxfId="48" totalsRowDxfId="47" dataCellStyle="Comma">
      <calculatedColumnFormula>G59-H59</calculatedColumnFormula>
      <totalsRowFormula>SUBTOTAL(9,Table14[Difference])</totalsRowFormula>
    </tableColumn>
  </tableColumns>
  <tableStyleInfo name="V42_ExpenseTable" showFirstColumn="0" showLastColumn="1" showRowStripes="0" showColumnStripes="0"/>
</table>
</file>

<file path=xl/tables/table8.xml><?xml version="1.0" encoding="utf-8"?>
<table xmlns="http://schemas.openxmlformats.org/spreadsheetml/2006/main" id="15" name="Table15" displayName="Table15" ref="A58:D63" totalsRowCount="1" headerRowDxfId="35" dataDxfId="33" totalsRowDxfId="34" headerRowBorderDxfId="128" tableBorderDxfId="127">
  <tableColumns count="4">
    <tableColumn id="1" name="SUBSCRIPTIONS" totalsRowFunction="custom" dataDxfId="43" totalsRowDxfId="42">
      <totalsRowFormula>"Total " &amp; Table15[[#Headers],[SUBSCRIPTIONS]]</totalsRowFormula>
    </tableColumn>
    <tableColumn id="2" name="Budget" totalsRowFunction="custom" dataDxfId="41" totalsRowDxfId="40" dataCellStyle="Comma">
      <totalsRowFormula>SUBTOTAL(9,Table15[Budget])</totalsRowFormula>
    </tableColumn>
    <tableColumn id="3" name="Actual" totalsRowFunction="custom" dataDxfId="39" totalsRowDxfId="38" dataCellStyle="Comma">
      <totalsRowFormula>SUBTOTAL(9,Table15[Actual])</totalsRowFormula>
    </tableColumn>
    <tableColumn id="4" name="Difference" totalsRowFunction="custom" dataDxfId="37" totalsRowDxfId="36" dataCellStyle="Comma">
      <calculatedColumnFormula>B59-C59</calculatedColumnFormula>
      <totalsRowFormula>SUBTOTAL(9,Table15[Difference])</totalsRowFormula>
    </tableColumn>
  </tableColumns>
  <tableStyleInfo name="V42_ExpenseTable" showFirstColumn="0" showLastColumn="1" showRowStripes="0" showColumnStripes="0"/>
</table>
</file>

<file path=xl/tables/table9.xml><?xml version="1.0" encoding="utf-8"?>
<table xmlns="http://schemas.openxmlformats.org/spreadsheetml/2006/main" id="19" name="Table19" displayName="Table19" ref="A51:D56" totalsRowCount="1" headerRowDxfId="24" dataDxfId="22" totalsRowDxfId="23" headerRowBorderDxfId="126" tableBorderDxfId="125">
  <tableColumns count="4">
    <tableColumn id="1" name="CHARITY/GIFTS" totalsRowFunction="custom" dataDxfId="32" totalsRowDxfId="31">
      <totalsRowFormula>"Total " &amp; Table19[[#Headers],[CHARITY/GIFTS]]</totalsRowFormula>
    </tableColumn>
    <tableColumn id="2" name="Budget" totalsRowFunction="custom" dataDxfId="30" totalsRowDxfId="29" dataCellStyle="Comma">
      <totalsRowFormula>SUBTOTAL(9,Table19[Budget])</totalsRowFormula>
    </tableColumn>
    <tableColumn id="3" name="Actual" totalsRowFunction="custom" dataDxfId="28" totalsRowDxfId="27" dataCellStyle="Comma">
      <totalsRowFormula>SUBTOTAL(9,Table19[Actual])</totalsRowFormula>
    </tableColumn>
    <tableColumn id="4" name="Difference" totalsRowFunction="custom" dataDxfId="26" totalsRowDxfId="25" dataCellStyle="Comma">
      <calculatedColumnFormula>B52-C52</calculatedColumnFormula>
      <totalsRowFormula>SUBTOTAL(9,Table19[Difference])</totalsRowFormula>
    </tableColumn>
  </tableColumns>
  <tableStyleInfo name="V42_ExpenseTable" showFirstColumn="0" showLastColumn="1" showRowStripes="0" showColumnStripes="0"/>
</table>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printerSettings" Target="../printerSettings/printerSettings1.bin"/><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hyperlink" Target="https://www.vertex42.com/ExcelTemplates/monthly-household-budget.html" TargetMode="External"/><Relationship Id="rId1" Type="http://schemas.openxmlformats.org/officeDocument/2006/relationships/hyperlink" Target="https://www.vertex42.com/ExcelTemplates/personal-monthly-budget.html"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vertex42.com/ExcelTemplates/personal-monthly-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personal-monthly-budget.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7"/>
  <sheetViews>
    <sheetView showGridLines="0" tabSelected="1" workbookViewId="0">
      <selection activeCell="J13" sqref="J13"/>
    </sheetView>
  </sheetViews>
  <sheetFormatPr defaultRowHeight="13.5" x14ac:dyDescent="0.25"/>
  <cols>
    <col min="1" max="1" width="23.125" style="29" customWidth="1"/>
    <col min="2" max="4" width="9.625" style="29" customWidth="1"/>
    <col min="5" max="5" width="2.625" style="29" customWidth="1"/>
    <col min="6" max="6" width="23.125" style="29" customWidth="1"/>
    <col min="7" max="9" width="9.625" style="29" customWidth="1"/>
    <col min="10" max="16384" width="9" style="29"/>
  </cols>
  <sheetData>
    <row r="1" spans="1:9" ht="26.1" customHeight="1" x14ac:dyDescent="0.25">
      <c r="A1" s="28" t="s">
        <v>89</v>
      </c>
      <c r="B1" s="28"/>
      <c r="C1" s="28"/>
      <c r="D1" s="28"/>
      <c r="E1" s="28"/>
      <c r="F1" s="28"/>
      <c r="G1" s="28"/>
      <c r="H1" s="28"/>
      <c r="I1" s="28"/>
    </row>
    <row r="2" spans="1:9" s="35" customFormat="1" ht="14.25" x14ac:dyDescent="0.3">
      <c r="A2" s="30" t="s">
        <v>102</v>
      </c>
      <c r="B2" s="31"/>
      <c r="C2" s="31"/>
      <c r="D2" s="31"/>
      <c r="E2" s="32"/>
      <c r="F2" s="32"/>
      <c r="G2" s="33"/>
      <c r="H2" s="34"/>
      <c r="I2" s="34"/>
    </row>
    <row r="3" spans="1:9" s="35" customFormat="1" x14ac:dyDescent="0.3">
      <c r="E3" s="36"/>
    </row>
    <row r="4" spans="1:9" ht="14.25" x14ac:dyDescent="0.3">
      <c r="A4" s="37" t="s">
        <v>2</v>
      </c>
      <c r="B4" s="38" t="s">
        <v>64</v>
      </c>
      <c r="C4" s="39" t="s">
        <v>1</v>
      </c>
      <c r="D4" s="39" t="s">
        <v>60</v>
      </c>
      <c r="E4" s="40" t="s">
        <v>63</v>
      </c>
      <c r="F4" s="41" t="s">
        <v>66</v>
      </c>
      <c r="G4" s="42" t="s">
        <v>64</v>
      </c>
      <c r="H4" s="42" t="s">
        <v>1</v>
      </c>
      <c r="I4" s="42" t="s">
        <v>60</v>
      </c>
    </row>
    <row r="5" spans="1:9" ht="14.25" x14ac:dyDescent="0.25">
      <c r="A5" s="43" t="s">
        <v>12</v>
      </c>
      <c r="B5" s="44">
        <v>2000</v>
      </c>
      <c r="C5" s="44">
        <v>2000</v>
      </c>
      <c r="D5" s="45">
        <f t="shared" ref="D5:D11" si="0">C5-B5</f>
        <v>0</v>
      </c>
      <c r="E5" s="46"/>
      <c r="F5" s="47" t="s">
        <v>3</v>
      </c>
      <c r="G5" s="48">
        <f>Table2[[#Totals],[Budget]]</f>
        <v>2000</v>
      </c>
      <c r="H5" s="48">
        <f>Table2[[#Totals],[Actual]]</f>
        <v>2000</v>
      </c>
      <c r="I5" s="48">
        <f>G5-H5</f>
        <v>0</v>
      </c>
    </row>
    <row r="6" spans="1:9" ht="15" thickBot="1" x14ac:dyDescent="0.3">
      <c r="A6" s="43" t="s">
        <v>6</v>
      </c>
      <c r="B6" s="44"/>
      <c r="C6" s="44"/>
      <c r="D6" s="45">
        <f t="shared" si="0"/>
        <v>0</v>
      </c>
      <c r="E6" s="46"/>
      <c r="F6" s="47" t="s">
        <v>4</v>
      </c>
      <c r="G6" s="48">
        <f>SUM(,Table5[[#Totals],[Budget]],Table20[[#Totals],[Budget]],Table21[[#Totals],[Budget]],Table19[[#Totals],[Budget]],Table15[[#Totals],[Budget]],Table14[[#Totals],[Budget]],Table10[[#Totals],[Budget]],Table8[[#Totals],[Budget]],Table7[[#Totals],[Budget]],Table6[[#Totals],[Budget]])</f>
        <v>1345</v>
      </c>
      <c r="H6" s="48">
        <f>SUM(Table5[[#Totals],[Actual]],Table20[[#Totals],[Actual]],Table21[[#Totals],[Actual]],Table19[[#Totals],[Actual]],Table15[[#Totals],[Actual]],Table14[[#Totals],[Actual]],Table10[[#Totals],[Actual]],Table8[[#Totals],[Actual]],Table7[[#Totals],[Actual]],Table6[[#Totals],[Actual]])</f>
        <v>1486</v>
      </c>
      <c r="I6" s="48">
        <f>G6-H6</f>
        <v>-141</v>
      </c>
    </row>
    <row r="7" spans="1:9" ht="15" thickTop="1" x14ac:dyDescent="0.25">
      <c r="A7" s="43" t="s">
        <v>7</v>
      </c>
      <c r="B7" s="44"/>
      <c r="C7" s="44"/>
      <c r="D7" s="45">
        <f t="shared" si="0"/>
        <v>0</v>
      </c>
      <c r="E7" s="46"/>
      <c r="F7" s="49" t="s">
        <v>5</v>
      </c>
      <c r="G7" s="50">
        <f>G5-G6</f>
        <v>655</v>
      </c>
      <c r="H7" s="50">
        <f>H5-H6</f>
        <v>514</v>
      </c>
      <c r="I7" s="50">
        <f>H7-G7</f>
        <v>-141</v>
      </c>
    </row>
    <row r="8" spans="1:9" s="35" customFormat="1" ht="14.25" x14ac:dyDescent="0.3">
      <c r="A8" s="43" t="s">
        <v>11</v>
      </c>
      <c r="B8" s="44"/>
      <c r="C8" s="44"/>
      <c r="D8" s="45">
        <f t="shared" si="0"/>
        <v>0</v>
      </c>
      <c r="E8" s="51"/>
      <c r="F8" s="51"/>
      <c r="G8" s="51"/>
      <c r="H8" s="51"/>
      <c r="I8" s="51"/>
    </row>
    <row r="9" spans="1:9" ht="14.25" x14ac:dyDescent="0.3">
      <c r="A9" s="43" t="s">
        <v>65</v>
      </c>
      <c r="B9" s="44"/>
      <c r="C9" s="44"/>
      <c r="D9" s="45">
        <f t="shared" si="0"/>
        <v>0</v>
      </c>
      <c r="E9" s="46"/>
      <c r="F9" s="51"/>
      <c r="G9" s="51"/>
      <c r="H9" s="51"/>
      <c r="I9" s="51"/>
    </row>
    <row r="10" spans="1:9" ht="14.25" x14ac:dyDescent="0.3">
      <c r="A10" s="43" t="s">
        <v>61</v>
      </c>
      <c r="B10" s="44"/>
      <c r="C10" s="44"/>
      <c r="D10" s="45">
        <f t="shared" si="0"/>
        <v>0</v>
      </c>
      <c r="E10" s="46"/>
      <c r="F10" s="37" t="s">
        <v>36</v>
      </c>
      <c r="G10" s="38" t="s">
        <v>64</v>
      </c>
      <c r="H10" s="39" t="s">
        <v>1</v>
      </c>
      <c r="I10" s="39" t="s">
        <v>60</v>
      </c>
    </row>
    <row r="11" spans="1:9" x14ac:dyDescent="0.25">
      <c r="A11" s="43" t="s">
        <v>17</v>
      </c>
      <c r="B11" s="44"/>
      <c r="C11" s="44"/>
      <c r="D11" s="45">
        <f t="shared" si="0"/>
        <v>0</v>
      </c>
      <c r="E11" s="46"/>
      <c r="F11" s="43" t="s">
        <v>9</v>
      </c>
      <c r="G11" s="52"/>
      <c r="H11" s="52"/>
      <c r="I11" s="45">
        <f t="shared" ref="I11" si="1">G11-H11</f>
        <v>0</v>
      </c>
    </row>
    <row r="12" spans="1:9" x14ac:dyDescent="0.25">
      <c r="A12" s="43" t="s">
        <v>17</v>
      </c>
      <c r="B12" s="53"/>
      <c r="C12" s="53"/>
      <c r="D12" s="45">
        <f>C12-B12</f>
        <v>0</v>
      </c>
      <c r="E12" s="46"/>
      <c r="F12" s="43" t="s">
        <v>37</v>
      </c>
      <c r="G12" s="52"/>
      <c r="H12" s="52"/>
      <c r="I12" s="45">
        <f t="shared" ref="I12:I15" si="2">G12-H12</f>
        <v>0</v>
      </c>
    </row>
    <row r="13" spans="1:9" x14ac:dyDescent="0.25">
      <c r="A13" s="54" t="str">
        <f>"Total " &amp; Table2[[#Headers],[INCOME]]</f>
        <v>Total INCOME</v>
      </c>
      <c r="B13" s="55">
        <f>SUBTOTAL(9,Table2[Budget])</f>
        <v>2000</v>
      </c>
      <c r="C13" s="55">
        <f>SUBTOTAL(9,Table2[Actual])</f>
        <v>2000</v>
      </c>
      <c r="D13" s="56">
        <f>SUBTOTAL(9,Table2[Difference])</f>
        <v>0</v>
      </c>
      <c r="E13" s="46"/>
      <c r="F13" s="43" t="s">
        <v>8</v>
      </c>
      <c r="G13" s="52"/>
      <c r="H13" s="52"/>
      <c r="I13" s="45">
        <f t="shared" si="2"/>
        <v>0</v>
      </c>
    </row>
    <row r="14" spans="1:9" x14ac:dyDescent="0.25">
      <c r="A14" s="46"/>
      <c r="B14" s="46"/>
      <c r="C14" s="46"/>
      <c r="D14" s="46"/>
      <c r="E14" s="46"/>
      <c r="F14" s="43" t="s">
        <v>97</v>
      </c>
      <c r="G14" s="52"/>
      <c r="H14" s="52"/>
      <c r="I14" s="45">
        <f t="shared" si="2"/>
        <v>0</v>
      </c>
    </row>
    <row r="15" spans="1:9" ht="14.25" x14ac:dyDescent="0.3">
      <c r="A15" s="37" t="s">
        <v>14</v>
      </c>
      <c r="B15" s="38" t="s">
        <v>64</v>
      </c>
      <c r="C15" s="39" t="s">
        <v>1</v>
      </c>
      <c r="D15" s="39" t="s">
        <v>60</v>
      </c>
      <c r="E15" s="46"/>
      <c r="F15" s="43" t="s">
        <v>98</v>
      </c>
      <c r="G15" s="52"/>
      <c r="H15" s="52"/>
      <c r="I15" s="45">
        <f t="shared" si="2"/>
        <v>0</v>
      </c>
    </row>
    <row r="16" spans="1:9" x14ac:dyDescent="0.25">
      <c r="A16" s="43" t="s">
        <v>54</v>
      </c>
      <c r="B16" s="44">
        <v>1100</v>
      </c>
      <c r="C16" s="44">
        <v>1100</v>
      </c>
      <c r="D16" s="45">
        <f>B16-C16</f>
        <v>0</v>
      </c>
      <c r="E16" s="46"/>
      <c r="F16" s="43" t="s">
        <v>55</v>
      </c>
      <c r="G16" s="52"/>
      <c r="H16" s="52"/>
      <c r="I16" s="45">
        <f t="shared" ref="I16:I20" si="3">G16-H16</f>
        <v>0</v>
      </c>
    </row>
    <row r="17" spans="1:9" x14ac:dyDescent="0.25">
      <c r="A17" s="43" t="s">
        <v>90</v>
      </c>
      <c r="B17" s="44">
        <v>50</v>
      </c>
      <c r="C17" s="44">
        <v>67</v>
      </c>
      <c r="D17" s="45">
        <f t="shared" ref="D17:D28" si="4">B17-C17</f>
        <v>-17</v>
      </c>
      <c r="E17" s="46"/>
      <c r="F17" s="43" t="s">
        <v>56</v>
      </c>
      <c r="G17" s="52"/>
      <c r="H17" s="52"/>
      <c r="I17" s="45">
        <f t="shared" ref="I17:I18" si="5">G17-H17</f>
        <v>0</v>
      </c>
    </row>
    <row r="18" spans="1:9" x14ac:dyDescent="0.25">
      <c r="A18" s="43" t="s">
        <v>15</v>
      </c>
      <c r="B18" s="44">
        <v>43</v>
      </c>
      <c r="C18" s="44">
        <v>52</v>
      </c>
      <c r="D18" s="45">
        <f t="shared" si="4"/>
        <v>-9</v>
      </c>
      <c r="E18" s="46"/>
      <c r="F18" s="43" t="s">
        <v>99</v>
      </c>
      <c r="G18" s="52"/>
      <c r="H18" s="52"/>
      <c r="I18" s="45">
        <f t="shared" si="5"/>
        <v>0</v>
      </c>
    </row>
    <row r="19" spans="1:9" x14ac:dyDescent="0.25">
      <c r="A19" s="43" t="s">
        <v>53</v>
      </c>
      <c r="B19" s="44">
        <v>7</v>
      </c>
      <c r="C19" s="44">
        <v>7</v>
      </c>
      <c r="D19" s="45">
        <f t="shared" si="4"/>
        <v>0</v>
      </c>
      <c r="E19" s="46"/>
      <c r="F19" s="43" t="s">
        <v>17</v>
      </c>
      <c r="G19" s="52"/>
      <c r="H19" s="52"/>
      <c r="I19" s="45">
        <f t="shared" si="3"/>
        <v>0</v>
      </c>
    </row>
    <row r="20" spans="1:9" s="57" customFormat="1" x14ac:dyDescent="0.25">
      <c r="A20" s="43" t="s">
        <v>52</v>
      </c>
      <c r="B20" s="44">
        <v>25</v>
      </c>
      <c r="C20" s="44">
        <v>25</v>
      </c>
      <c r="D20" s="45">
        <f t="shared" si="4"/>
        <v>0</v>
      </c>
      <c r="E20" s="46"/>
      <c r="F20" s="43" t="s">
        <v>17</v>
      </c>
      <c r="G20" s="52"/>
      <c r="H20" s="52"/>
      <c r="I20" s="45">
        <f t="shared" si="3"/>
        <v>0</v>
      </c>
    </row>
    <row r="21" spans="1:9" x14ac:dyDescent="0.25">
      <c r="A21" s="43" t="s">
        <v>19</v>
      </c>
      <c r="B21" s="44">
        <v>35</v>
      </c>
      <c r="C21" s="44">
        <v>35</v>
      </c>
      <c r="D21" s="45">
        <f t="shared" si="4"/>
        <v>0</v>
      </c>
      <c r="E21" s="46"/>
      <c r="F21" s="54" t="str">
        <f>"Total " &amp; Table6[[#Headers],[DAILY LIVING]]</f>
        <v>Total DAILY LIVING</v>
      </c>
      <c r="G21" s="55">
        <f>SUBTOTAL(9,Table6[Budget])</f>
        <v>0</v>
      </c>
      <c r="H21" s="55">
        <f>SUBTOTAL(9,Table6[Actual])</f>
        <v>0</v>
      </c>
      <c r="I21" s="56">
        <f>SUBTOTAL(9,Table6[Difference])</f>
        <v>0</v>
      </c>
    </row>
    <row r="22" spans="1:9" x14ac:dyDescent="0.25">
      <c r="A22" s="43" t="s">
        <v>51</v>
      </c>
      <c r="B22" s="44">
        <v>15</v>
      </c>
      <c r="C22" s="44">
        <v>15</v>
      </c>
      <c r="D22" s="45">
        <f t="shared" si="4"/>
        <v>0</v>
      </c>
      <c r="E22" s="46"/>
      <c r="F22" s="46"/>
      <c r="G22" s="58"/>
      <c r="H22" s="58"/>
      <c r="I22" s="58"/>
    </row>
    <row r="23" spans="1:9" ht="14.25" x14ac:dyDescent="0.3">
      <c r="A23" s="43" t="s">
        <v>16</v>
      </c>
      <c r="B23" s="44">
        <v>0</v>
      </c>
      <c r="C23" s="44">
        <v>150</v>
      </c>
      <c r="D23" s="45">
        <f t="shared" si="4"/>
        <v>-150</v>
      </c>
      <c r="E23" s="46"/>
      <c r="F23" s="37" t="s">
        <v>28</v>
      </c>
      <c r="G23" s="38" t="s">
        <v>64</v>
      </c>
      <c r="H23" s="39" t="s">
        <v>1</v>
      </c>
      <c r="I23" s="39" t="s">
        <v>60</v>
      </c>
    </row>
    <row r="24" spans="1:9" x14ac:dyDescent="0.25">
      <c r="A24" s="43" t="s">
        <v>50</v>
      </c>
      <c r="B24" s="44">
        <v>0</v>
      </c>
      <c r="C24" s="44">
        <v>0</v>
      </c>
      <c r="D24" s="45">
        <f t="shared" si="4"/>
        <v>0</v>
      </c>
      <c r="E24" s="46"/>
      <c r="F24" s="43" t="s">
        <v>111</v>
      </c>
      <c r="G24" s="52"/>
      <c r="H24" s="52"/>
      <c r="I24" s="45">
        <f t="shared" ref="I24:I34" si="6">G24-H24</f>
        <v>0</v>
      </c>
    </row>
    <row r="25" spans="1:9" x14ac:dyDescent="0.25">
      <c r="A25" s="43" t="s">
        <v>49</v>
      </c>
      <c r="B25" s="44">
        <v>20</v>
      </c>
      <c r="C25" s="44">
        <v>15</v>
      </c>
      <c r="D25" s="45">
        <f>B25-C25</f>
        <v>5</v>
      </c>
      <c r="E25" s="46"/>
      <c r="F25" s="43" t="s">
        <v>29</v>
      </c>
      <c r="G25" s="52"/>
      <c r="H25" s="52"/>
      <c r="I25" s="45">
        <f t="shared" si="6"/>
        <v>0</v>
      </c>
    </row>
    <row r="26" spans="1:9" x14ac:dyDescent="0.25">
      <c r="A26" s="43" t="s">
        <v>91</v>
      </c>
      <c r="B26" s="44">
        <v>50</v>
      </c>
      <c r="C26" s="44">
        <v>20</v>
      </c>
      <c r="D26" s="45">
        <f t="shared" si="4"/>
        <v>30</v>
      </c>
      <c r="E26" s="46"/>
      <c r="F26" s="43" t="s">
        <v>57</v>
      </c>
      <c r="G26" s="52"/>
      <c r="H26" s="52"/>
      <c r="I26" s="45">
        <f t="shared" si="6"/>
        <v>0</v>
      </c>
    </row>
    <row r="27" spans="1:9" x14ac:dyDescent="0.25">
      <c r="A27" s="43" t="s">
        <v>18</v>
      </c>
      <c r="B27" s="44">
        <v>0</v>
      </c>
      <c r="C27" s="44">
        <v>0</v>
      </c>
      <c r="D27" s="45">
        <f t="shared" si="4"/>
        <v>0</v>
      </c>
      <c r="E27" s="46"/>
      <c r="F27" s="43" t="s">
        <v>112</v>
      </c>
      <c r="G27" s="52"/>
      <c r="H27" s="52"/>
      <c r="I27" s="45">
        <f t="shared" ref="I27:I31" si="7">G27-H27</f>
        <v>0</v>
      </c>
    </row>
    <row r="28" spans="1:9" x14ac:dyDescent="0.25">
      <c r="A28" s="43" t="s">
        <v>17</v>
      </c>
      <c r="B28" s="52">
        <v>0</v>
      </c>
      <c r="C28" s="52">
        <v>0</v>
      </c>
      <c r="D28" s="45">
        <f t="shared" si="4"/>
        <v>0</v>
      </c>
      <c r="E28" s="46"/>
      <c r="F28" s="43" t="s">
        <v>33</v>
      </c>
      <c r="G28" s="52"/>
      <c r="H28" s="52"/>
      <c r="I28" s="45">
        <f t="shared" si="7"/>
        <v>0</v>
      </c>
    </row>
    <row r="29" spans="1:9" x14ac:dyDescent="0.25">
      <c r="A29" s="54" t="str">
        <f>"Total " &amp; Table5[[#Headers],[HOME EXPENSES]]</f>
        <v>Total HOME EXPENSES</v>
      </c>
      <c r="B29" s="55">
        <f>SUBTOTAL(9,Table5[Budget])</f>
        <v>1345</v>
      </c>
      <c r="C29" s="55">
        <f>SUBTOTAL(9,Table5[Actual])</f>
        <v>1486</v>
      </c>
      <c r="D29" s="56">
        <f>SUBTOTAL(9,Table5[Difference])</f>
        <v>-141</v>
      </c>
      <c r="E29" s="46"/>
      <c r="F29" s="43" t="s">
        <v>113</v>
      </c>
      <c r="G29" s="52"/>
      <c r="H29" s="52"/>
      <c r="I29" s="45">
        <f t="shared" si="7"/>
        <v>0</v>
      </c>
    </row>
    <row r="30" spans="1:9" x14ac:dyDescent="0.25">
      <c r="A30" s="46"/>
      <c r="B30" s="58"/>
      <c r="C30" s="58"/>
      <c r="D30" s="58"/>
      <c r="E30" s="46"/>
      <c r="F30" s="43" t="s">
        <v>32</v>
      </c>
      <c r="G30" s="52"/>
      <c r="H30" s="52"/>
      <c r="I30" s="45">
        <f t="shared" si="7"/>
        <v>0</v>
      </c>
    </row>
    <row r="31" spans="1:9" ht="14.25" x14ac:dyDescent="0.3">
      <c r="A31" s="37" t="s">
        <v>20</v>
      </c>
      <c r="B31" s="38" t="s">
        <v>64</v>
      </c>
      <c r="C31" s="39" t="s">
        <v>1</v>
      </c>
      <c r="D31" s="39" t="s">
        <v>60</v>
      </c>
      <c r="E31" s="46"/>
      <c r="F31" s="43" t="s">
        <v>34</v>
      </c>
      <c r="G31" s="52"/>
      <c r="H31" s="52"/>
      <c r="I31" s="45">
        <f t="shared" si="7"/>
        <v>0</v>
      </c>
    </row>
    <row r="32" spans="1:9" x14ac:dyDescent="0.25">
      <c r="A32" s="43" t="s">
        <v>21</v>
      </c>
      <c r="B32" s="52"/>
      <c r="C32" s="52"/>
      <c r="D32" s="45">
        <f>B32-C32</f>
        <v>0</v>
      </c>
      <c r="E32" s="46"/>
      <c r="F32" s="43" t="s">
        <v>58</v>
      </c>
      <c r="G32" s="52"/>
      <c r="H32" s="52"/>
      <c r="I32" s="45">
        <f t="shared" si="6"/>
        <v>0</v>
      </c>
    </row>
    <row r="33" spans="1:9" x14ac:dyDescent="0.25">
      <c r="A33" s="43" t="s">
        <v>92</v>
      </c>
      <c r="B33" s="52"/>
      <c r="C33" s="52"/>
      <c r="D33" s="45">
        <f t="shared" ref="D33:D38" si="8">B33-C33</f>
        <v>0</v>
      </c>
      <c r="E33" s="46"/>
      <c r="F33" s="43" t="s">
        <v>100</v>
      </c>
      <c r="G33" s="52"/>
      <c r="H33" s="52"/>
      <c r="I33" s="45">
        <f t="shared" si="6"/>
        <v>0</v>
      </c>
    </row>
    <row r="34" spans="1:9" x14ac:dyDescent="0.25">
      <c r="A34" s="43" t="s">
        <v>22</v>
      </c>
      <c r="B34" s="52"/>
      <c r="C34" s="52"/>
      <c r="D34" s="45">
        <f>B34-C34</f>
        <v>0</v>
      </c>
      <c r="E34" s="46"/>
      <c r="F34" s="43" t="s">
        <v>17</v>
      </c>
      <c r="G34" s="52"/>
      <c r="H34" s="52"/>
      <c r="I34" s="45">
        <f t="shared" si="6"/>
        <v>0</v>
      </c>
    </row>
    <row r="35" spans="1:9" x14ac:dyDescent="0.25">
      <c r="A35" s="43" t="s">
        <v>47</v>
      </c>
      <c r="B35" s="52"/>
      <c r="C35" s="52"/>
      <c r="D35" s="45">
        <f t="shared" si="8"/>
        <v>0</v>
      </c>
      <c r="E35" s="46"/>
      <c r="F35" s="54" t="str">
        <f>"Total " &amp; Table7[[#Headers],[ENTERTAINMENT]]</f>
        <v>Total ENTERTAINMENT</v>
      </c>
      <c r="G35" s="55">
        <f>SUBTOTAL(9,Table7[Budget])</f>
        <v>0</v>
      </c>
      <c r="H35" s="55">
        <f>SUBTOTAL(9,Table7[Actual])</f>
        <v>0</v>
      </c>
      <c r="I35" s="56">
        <f>SUBTOTAL(9,Table7[Difference])</f>
        <v>0</v>
      </c>
    </row>
    <row r="36" spans="1:9" x14ac:dyDescent="0.25">
      <c r="A36" s="43" t="s">
        <v>23</v>
      </c>
      <c r="B36" s="52"/>
      <c r="C36" s="52"/>
      <c r="D36" s="45">
        <f t="shared" si="8"/>
        <v>0</v>
      </c>
      <c r="E36" s="46"/>
      <c r="F36" s="46"/>
      <c r="G36" s="58"/>
      <c r="H36" s="58"/>
      <c r="I36" s="58"/>
    </row>
    <row r="37" spans="1:9" ht="14.25" x14ac:dyDescent="0.3">
      <c r="A37" s="43" t="s">
        <v>48</v>
      </c>
      <c r="B37" s="52"/>
      <c r="C37" s="52"/>
      <c r="D37" s="45">
        <f t="shared" si="8"/>
        <v>0</v>
      </c>
      <c r="E37" s="46"/>
      <c r="F37" s="37" t="s">
        <v>43</v>
      </c>
      <c r="G37" s="38" t="s">
        <v>64</v>
      </c>
      <c r="H37" s="39" t="s">
        <v>1</v>
      </c>
      <c r="I37" s="39" t="s">
        <v>60</v>
      </c>
    </row>
    <row r="38" spans="1:9" x14ac:dyDescent="0.25">
      <c r="A38" s="43" t="s">
        <v>17</v>
      </c>
      <c r="B38" s="52"/>
      <c r="C38" s="52"/>
      <c r="D38" s="45">
        <f t="shared" si="8"/>
        <v>0</v>
      </c>
      <c r="E38" s="46"/>
      <c r="F38" s="43" t="s">
        <v>41</v>
      </c>
      <c r="G38" s="52"/>
      <c r="H38" s="52"/>
      <c r="I38" s="45">
        <f>G38-H38</f>
        <v>0</v>
      </c>
    </row>
    <row r="39" spans="1:9" x14ac:dyDescent="0.25">
      <c r="A39" s="54" t="str">
        <f>"Total " &amp; Table20[[#Headers],[TRANSPORTATION]]</f>
        <v>Total TRANSPORTATION</v>
      </c>
      <c r="B39" s="55">
        <f>SUBTOTAL(9,Table20[Budget])</f>
        <v>0</v>
      </c>
      <c r="C39" s="55">
        <f>SUBTOTAL(9,Table20[Actual])</f>
        <v>0</v>
      </c>
      <c r="D39" s="56">
        <f>SUBTOTAL(9,Table20[Difference])</f>
        <v>0</v>
      </c>
      <c r="E39" s="46"/>
      <c r="F39" s="43" t="s">
        <v>118</v>
      </c>
      <c r="G39" s="52"/>
      <c r="H39" s="52"/>
      <c r="I39" s="45">
        <f t="shared" ref="I39:I40" si="9">G39-H39</f>
        <v>0</v>
      </c>
    </row>
    <row r="40" spans="1:9" x14ac:dyDescent="0.25">
      <c r="A40" s="46"/>
      <c r="B40" s="58"/>
      <c r="C40" s="58"/>
      <c r="D40" s="58"/>
      <c r="E40" s="46"/>
      <c r="F40" s="43" t="s">
        <v>116</v>
      </c>
      <c r="G40" s="52"/>
      <c r="H40" s="52"/>
      <c r="I40" s="45">
        <f t="shared" si="9"/>
        <v>0</v>
      </c>
    </row>
    <row r="41" spans="1:9" ht="14.25" x14ac:dyDescent="0.3">
      <c r="A41" s="37" t="s">
        <v>24</v>
      </c>
      <c r="B41" s="38" t="s">
        <v>64</v>
      </c>
      <c r="C41" s="39" t="s">
        <v>1</v>
      </c>
      <c r="D41" s="39" t="s">
        <v>60</v>
      </c>
      <c r="E41" s="46"/>
      <c r="F41" s="43" t="s">
        <v>42</v>
      </c>
      <c r="G41" s="52"/>
      <c r="H41" s="52"/>
      <c r="I41" s="45">
        <f>G41-H41</f>
        <v>0</v>
      </c>
    </row>
    <row r="42" spans="1:9" x14ac:dyDescent="0.25">
      <c r="A42" s="43" t="s">
        <v>93</v>
      </c>
      <c r="B42" s="52"/>
      <c r="C42" s="52"/>
      <c r="D42" s="45">
        <f t="shared" ref="D42:D48" si="10">B42-C42</f>
        <v>0</v>
      </c>
      <c r="E42" s="46"/>
      <c r="F42" s="43" t="s">
        <v>117</v>
      </c>
      <c r="G42" s="52"/>
      <c r="H42" s="52"/>
      <c r="I42" s="45">
        <f>G42-H42</f>
        <v>0</v>
      </c>
    </row>
    <row r="43" spans="1:9" x14ac:dyDescent="0.25">
      <c r="A43" s="43" t="s">
        <v>25</v>
      </c>
      <c r="B43" s="52"/>
      <c r="C43" s="52"/>
      <c r="D43" s="45">
        <f t="shared" si="10"/>
        <v>0</v>
      </c>
      <c r="E43" s="46"/>
      <c r="F43" s="43" t="s">
        <v>17</v>
      </c>
      <c r="G43" s="52"/>
      <c r="H43" s="52"/>
      <c r="I43" s="45">
        <f>G43-H43</f>
        <v>0</v>
      </c>
    </row>
    <row r="44" spans="1:9" x14ac:dyDescent="0.25">
      <c r="A44" s="43" t="s">
        <v>26</v>
      </c>
      <c r="B44" s="52"/>
      <c r="C44" s="52"/>
      <c r="D44" s="45">
        <f t="shared" si="10"/>
        <v>0</v>
      </c>
      <c r="E44" s="46"/>
      <c r="F44" s="43" t="s">
        <v>17</v>
      </c>
      <c r="G44" s="52"/>
      <c r="H44" s="52"/>
      <c r="I44" s="45">
        <f>G44-H44</f>
        <v>0</v>
      </c>
    </row>
    <row r="45" spans="1:9" x14ac:dyDescent="0.25">
      <c r="A45" s="43" t="s">
        <v>27</v>
      </c>
      <c r="B45" s="52"/>
      <c r="C45" s="52"/>
      <c r="D45" s="45">
        <f t="shared" si="10"/>
        <v>0</v>
      </c>
      <c r="E45" s="46"/>
      <c r="F45" s="54" t="str">
        <f>"Total " &amp; Table8[[#Headers],[SAVINGS]]</f>
        <v>Total SAVINGS</v>
      </c>
      <c r="G45" s="55">
        <f>SUBTOTAL(9,Table8[Budget])</f>
        <v>0</v>
      </c>
      <c r="H45" s="55">
        <f>SUBTOTAL(9,Table8[Actual])</f>
        <v>0</v>
      </c>
      <c r="I45" s="56">
        <f>SUBTOTAL(9,Table8[Difference])</f>
        <v>0</v>
      </c>
    </row>
    <row r="46" spans="1:9" x14ac:dyDescent="0.25">
      <c r="A46" s="43" t="s">
        <v>94</v>
      </c>
      <c r="B46" s="52"/>
      <c r="C46" s="52"/>
      <c r="D46" s="45">
        <f t="shared" si="10"/>
        <v>0</v>
      </c>
      <c r="E46" s="46"/>
      <c r="F46" s="46"/>
      <c r="G46" s="58"/>
      <c r="H46" s="58"/>
      <c r="I46" s="58"/>
    </row>
    <row r="47" spans="1:9" ht="14.25" x14ac:dyDescent="0.3">
      <c r="A47" s="43" t="s">
        <v>95</v>
      </c>
      <c r="B47" s="52"/>
      <c r="C47" s="52"/>
      <c r="D47" s="45">
        <f t="shared" si="10"/>
        <v>0</v>
      </c>
      <c r="E47" s="46"/>
      <c r="F47" s="37" t="s">
        <v>44</v>
      </c>
      <c r="G47" s="38" t="s">
        <v>64</v>
      </c>
      <c r="H47" s="39" t="s">
        <v>1</v>
      </c>
      <c r="I47" s="39" t="s">
        <v>60</v>
      </c>
    </row>
    <row r="48" spans="1:9" x14ac:dyDescent="0.25">
      <c r="A48" s="43" t="s">
        <v>17</v>
      </c>
      <c r="B48" s="52"/>
      <c r="C48" s="52"/>
      <c r="D48" s="45">
        <f t="shared" si="10"/>
        <v>0</v>
      </c>
      <c r="E48" s="46"/>
      <c r="F48" s="43" t="s">
        <v>114</v>
      </c>
      <c r="G48" s="52"/>
      <c r="H48" s="52"/>
      <c r="I48" s="45">
        <f t="shared" ref="I48:I55" si="11">G48-H48</f>
        <v>0</v>
      </c>
    </row>
    <row r="49" spans="1:9" x14ac:dyDescent="0.25">
      <c r="A49" s="54" t="str">
        <f>"Total " &amp; Table21[[#Headers],[HEALTH]]</f>
        <v>Total HEALTH</v>
      </c>
      <c r="B49" s="55">
        <f>SUBTOTAL(9,Table21[Budget])</f>
        <v>0</v>
      </c>
      <c r="C49" s="55">
        <f>SUBTOTAL(9,Table21[Actual])</f>
        <v>0</v>
      </c>
      <c r="D49" s="56">
        <f>SUBTOTAL(9,Table21[Difference])</f>
        <v>0</v>
      </c>
      <c r="E49" s="46"/>
      <c r="F49" s="43" t="s">
        <v>101</v>
      </c>
      <c r="G49" s="52"/>
      <c r="H49" s="52"/>
      <c r="I49" s="45">
        <f t="shared" si="11"/>
        <v>0</v>
      </c>
    </row>
    <row r="50" spans="1:9" x14ac:dyDescent="0.25">
      <c r="A50" s="46"/>
      <c r="B50" s="58"/>
      <c r="C50" s="58"/>
      <c r="D50" s="58"/>
      <c r="E50" s="46"/>
      <c r="F50" s="43" t="s">
        <v>115</v>
      </c>
      <c r="G50" s="52"/>
      <c r="H50" s="52"/>
      <c r="I50" s="45">
        <f t="shared" si="11"/>
        <v>0</v>
      </c>
    </row>
    <row r="51" spans="1:9" ht="14.25" x14ac:dyDescent="0.3">
      <c r="A51" s="37" t="s">
        <v>59</v>
      </c>
      <c r="B51" s="38" t="s">
        <v>64</v>
      </c>
      <c r="C51" s="39" t="s">
        <v>1</v>
      </c>
      <c r="D51" s="39" t="s">
        <v>60</v>
      </c>
      <c r="E51" s="46"/>
      <c r="F51" s="43" t="s">
        <v>62</v>
      </c>
      <c r="G51" s="52"/>
      <c r="H51" s="52"/>
      <c r="I51" s="45">
        <f t="shared" si="11"/>
        <v>0</v>
      </c>
    </row>
    <row r="52" spans="1:9" x14ac:dyDescent="0.25">
      <c r="A52" s="43" t="s">
        <v>10</v>
      </c>
      <c r="B52" s="52"/>
      <c r="C52" s="52"/>
      <c r="D52" s="45">
        <f t="shared" ref="D52:D55" si="12">B52-C52</f>
        <v>0</v>
      </c>
      <c r="E52" s="46"/>
      <c r="F52" s="43" t="s">
        <v>45</v>
      </c>
      <c r="G52" s="52"/>
      <c r="H52" s="52"/>
      <c r="I52" s="45">
        <f t="shared" si="11"/>
        <v>0</v>
      </c>
    </row>
    <row r="53" spans="1:9" x14ac:dyDescent="0.25">
      <c r="A53" s="43" t="s">
        <v>38</v>
      </c>
      <c r="B53" s="52"/>
      <c r="C53" s="52"/>
      <c r="D53" s="45">
        <f t="shared" si="12"/>
        <v>0</v>
      </c>
      <c r="E53" s="46"/>
      <c r="F53" s="43" t="s">
        <v>46</v>
      </c>
      <c r="G53" s="52"/>
      <c r="H53" s="52"/>
      <c r="I53" s="45">
        <f t="shared" ref="I53:I54" si="13">G53-H53</f>
        <v>0</v>
      </c>
    </row>
    <row r="54" spans="1:9" x14ac:dyDescent="0.25">
      <c r="A54" s="43" t="s">
        <v>39</v>
      </c>
      <c r="B54" s="52"/>
      <c r="C54" s="52"/>
      <c r="D54" s="45">
        <f t="shared" si="12"/>
        <v>0</v>
      </c>
      <c r="E54" s="46"/>
      <c r="F54" s="43" t="s">
        <v>17</v>
      </c>
      <c r="G54" s="52"/>
      <c r="H54" s="52"/>
      <c r="I54" s="45">
        <f t="shared" si="13"/>
        <v>0</v>
      </c>
    </row>
    <row r="55" spans="1:9" x14ac:dyDescent="0.25">
      <c r="A55" s="43" t="s">
        <v>17</v>
      </c>
      <c r="B55" s="52"/>
      <c r="C55" s="52"/>
      <c r="D55" s="45">
        <f t="shared" si="12"/>
        <v>0</v>
      </c>
      <c r="E55" s="46"/>
      <c r="F55" s="43" t="s">
        <v>17</v>
      </c>
      <c r="G55" s="52"/>
      <c r="H55" s="52"/>
      <c r="I55" s="45">
        <f t="shared" si="11"/>
        <v>0</v>
      </c>
    </row>
    <row r="56" spans="1:9" x14ac:dyDescent="0.25">
      <c r="A56" s="54" t="str">
        <f>"Total " &amp; Table19[[#Headers],[CHARITY/GIFTS]]</f>
        <v>Total CHARITY/GIFTS</v>
      </c>
      <c r="B56" s="55">
        <f>SUBTOTAL(9,Table19[Budget])</f>
        <v>0</v>
      </c>
      <c r="C56" s="55">
        <f>SUBTOTAL(9,Table19[Actual])</f>
        <v>0</v>
      </c>
      <c r="D56" s="56">
        <f>SUBTOTAL(9,Table19[Difference])</f>
        <v>0</v>
      </c>
      <c r="E56" s="46"/>
      <c r="F56" s="54" t="str">
        <f>"Total " &amp; Table10[[#Headers],[OBLIGATIONS]]</f>
        <v>Total OBLIGATIONS</v>
      </c>
      <c r="G56" s="55">
        <f>SUBTOTAL(9,Table10[Budget])</f>
        <v>0</v>
      </c>
      <c r="H56" s="55">
        <f>SUBTOTAL(9,Table10[Actual])</f>
        <v>0</v>
      </c>
      <c r="I56" s="56">
        <f>SUBTOTAL(9,Table10[Difference])</f>
        <v>0</v>
      </c>
    </row>
    <row r="57" spans="1:9" x14ac:dyDescent="0.25">
      <c r="A57" s="46"/>
      <c r="B57" s="58"/>
      <c r="C57" s="58"/>
      <c r="D57" s="58"/>
      <c r="E57" s="46"/>
      <c r="F57" s="46"/>
      <c r="G57" s="58"/>
      <c r="H57" s="58"/>
      <c r="I57" s="58"/>
    </row>
    <row r="58" spans="1:9" ht="14.25" x14ac:dyDescent="0.3">
      <c r="A58" s="37" t="s">
        <v>35</v>
      </c>
      <c r="B58" s="38" t="s">
        <v>64</v>
      </c>
      <c r="C58" s="39" t="s">
        <v>1</v>
      </c>
      <c r="D58" s="39" t="s">
        <v>60</v>
      </c>
      <c r="E58" s="46"/>
      <c r="F58" s="37" t="s">
        <v>13</v>
      </c>
      <c r="G58" s="38" t="s">
        <v>64</v>
      </c>
      <c r="H58" s="39" t="s">
        <v>1</v>
      </c>
      <c r="I58" s="39" t="s">
        <v>60</v>
      </c>
    </row>
    <row r="59" spans="1:9" x14ac:dyDescent="0.25">
      <c r="A59" s="43" t="s">
        <v>30</v>
      </c>
      <c r="B59" s="52"/>
      <c r="C59" s="52"/>
      <c r="D59" s="45">
        <f t="shared" ref="D59:D62" si="14">B59-C59</f>
        <v>0</v>
      </c>
      <c r="E59" s="46"/>
      <c r="F59" s="43" t="s">
        <v>40</v>
      </c>
      <c r="G59" s="44"/>
      <c r="H59" s="44"/>
      <c r="I59" s="45">
        <f t="shared" ref="I59:I62" si="15">G59-H59</f>
        <v>0</v>
      </c>
    </row>
    <row r="60" spans="1:9" x14ac:dyDescent="0.25">
      <c r="A60" s="43" t="s">
        <v>31</v>
      </c>
      <c r="B60" s="52"/>
      <c r="C60" s="52"/>
      <c r="D60" s="45">
        <f t="shared" si="14"/>
        <v>0</v>
      </c>
      <c r="E60" s="46"/>
      <c r="F60" s="43" t="s">
        <v>0</v>
      </c>
      <c r="G60" s="44"/>
      <c r="H60" s="44"/>
      <c r="I60" s="45">
        <f t="shared" si="15"/>
        <v>0</v>
      </c>
    </row>
    <row r="61" spans="1:9" x14ac:dyDescent="0.25">
      <c r="A61" s="43" t="s">
        <v>96</v>
      </c>
      <c r="B61" s="52"/>
      <c r="C61" s="52"/>
      <c r="D61" s="45">
        <f t="shared" si="14"/>
        <v>0</v>
      </c>
      <c r="E61" s="46"/>
      <c r="F61" s="43" t="s">
        <v>17</v>
      </c>
      <c r="G61" s="44"/>
      <c r="H61" s="44"/>
      <c r="I61" s="45">
        <f t="shared" si="15"/>
        <v>0</v>
      </c>
    </row>
    <row r="62" spans="1:9" x14ac:dyDescent="0.25">
      <c r="A62" s="43" t="s">
        <v>17</v>
      </c>
      <c r="B62" s="52"/>
      <c r="C62" s="52"/>
      <c r="D62" s="45">
        <f t="shared" si="14"/>
        <v>0</v>
      </c>
      <c r="E62" s="46"/>
      <c r="F62" s="43" t="s">
        <v>17</v>
      </c>
      <c r="G62" s="52"/>
      <c r="H62" s="52"/>
      <c r="I62" s="45">
        <f t="shared" si="15"/>
        <v>0</v>
      </c>
    </row>
    <row r="63" spans="1:9" x14ac:dyDescent="0.25">
      <c r="A63" s="54" t="str">
        <f>"Total " &amp; Table15[[#Headers],[SUBSCRIPTIONS]]</f>
        <v>Total SUBSCRIPTIONS</v>
      </c>
      <c r="B63" s="55">
        <f>SUBTOTAL(9,Table15[Budget])</f>
        <v>0</v>
      </c>
      <c r="C63" s="55">
        <f>SUBTOTAL(9,Table15[Actual])</f>
        <v>0</v>
      </c>
      <c r="D63" s="56">
        <f>SUBTOTAL(9,Table15[Difference])</f>
        <v>0</v>
      </c>
      <c r="E63" s="46"/>
      <c r="F63" s="54" t="str">
        <f>"Total " &amp; Table14[[#Headers],[MISCELLANEOUS]]</f>
        <v>Total MISCELLANEOUS</v>
      </c>
      <c r="G63" s="55">
        <f>SUBTOTAL(9,Table14[Budget])</f>
        <v>0</v>
      </c>
      <c r="H63" s="55">
        <f>SUBTOTAL(9,Table14[Actual])</f>
        <v>0</v>
      </c>
      <c r="I63" s="56">
        <f>SUBTOTAL(9,Table14[Difference])</f>
        <v>0</v>
      </c>
    </row>
    <row r="64" spans="1:9" x14ac:dyDescent="0.25">
      <c r="E64" s="46"/>
      <c r="F64" s="59"/>
    </row>
    <row r="65" spans="5:6" x14ac:dyDescent="0.25">
      <c r="E65" s="46"/>
      <c r="F65" s="59"/>
    </row>
    <row r="66" spans="5:6" x14ac:dyDescent="0.25">
      <c r="E66" s="46"/>
      <c r="F66" s="59"/>
    </row>
    <row r="67" spans="5:6" x14ac:dyDescent="0.25">
      <c r="E67" s="46"/>
      <c r="F67" s="59"/>
    </row>
    <row r="68" spans="5:6" x14ac:dyDescent="0.25">
      <c r="E68" s="46"/>
      <c r="F68" s="59"/>
    </row>
    <row r="69" spans="5:6" x14ac:dyDescent="0.25">
      <c r="E69" s="46"/>
      <c r="F69" s="59"/>
    </row>
    <row r="70" spans="5:6" x14ac:dyDescent="0.25">
      <c r="E70" s="46"/>
    </row>
    <row r="71" spans="5:6" x14ac:dyDescent="0.25">
      <c r="E71" s="46"/>
    </row>
    <row r="72" spans="5:6" x14ac:dyDescent="0.25">
      <c r="E72" s="46"/>
      <c r="F72" s="59"/>
    </row>
    <row r="73" spans="5:6" x14ac:dyDescent="0.25">
      <c r="E73" s="46"/>
      <c r="F73" s="59"/>
    </row>
    <row r="74" spans="5:6" x14ac:dyDescent="0.25">
      <c r="E74" s="60"/>
      <c r="F74" s="59"/>
    </row>
    <row r="75" spans="5:6" x14ac:dyDescent="0.25">
      <c r="E75" s="61"/>
      <c r="F75" s="59"/>
    </row>
    <row r="76" spans="5:6" x14ac:dyDescent="0.25">
      <c r="E76" s="61"/>
      <c r="F76" s="59"/>
    </row>
    <row r="77" spans="5:6" x14ac:dyDescent="0.25">
      <c r="E77" s="61"/>
      <c r="F77" s="59"/>
    </row>
    <row r="78" spans="5:6" x14ac:dyDescent="0.25">
      <c r="E78" s="61"/>
      <c r="F78" s="59"/>
    </row>
    <row r="79" spans="5:6" x14ac:dyDescent="0.25">
      <c r="E79" s="46"/>
      <c r="F79" s="59"/>
    </row>
    <row r="80" spans="5:6" x14ac:dyDescent="0.25">
      <c r="E80" s="60"/>
      <c r="F80" s="59"/>
    </row>
    <row r="81" spans="5:6" x14ac:dyDescent="0.25">
      <c r="E81" s="61"/>
      <c r="F81" s="59"/>
    </row>
    <row r="82" spans="5:6" x14ac:dyDescent="0.25">
      <c r="E82" s="61"/>
    </row>
    <row r="83" spans="5:6" x14ac:dyDescent="0.25">
      <c r="E83" s="61"/>
    </row>
    <row r="84" spans="5:6" x14ac:dyDescent="0.25">
      <c r="E84" s="62" t="s">
        <v>63</v>
      </c>
    </row>
    <row r="85" spans="5:6" x14ac:dyDescent="0.25">
      <c r="E85" s="61"/>
    </row>
    <row r="86" spans="5:6" x14ac:dyDescent="0.25">
      <c r="E86" s="61"/>
    </row>
    <row r="87" spans="5:6" x14ac:dyDescent="0.25">
      <c r="E87" s="61"/>
    </row>
    <row r="88" spans="5:6" x14ac:dyDescent="0.25">
      <c r="E88" s="61"/>
    </row>
    <row r="89" spans="5:6" x14ac:dyDescent="0.25">
      <c r="E89" s="61"/>
    </row>
    <row r="90" spans="5:6" x14ac:dyDescent="0.25">
      <c r="E90" s="46"/>
    </row>
    <row r="91" spans="5:6" x14ac:dyDescent="0.25">
      <c r="E91" s="60"/>
    </row>
    <row r="92" spans="5:6" x14ac:dyDescent="0.25">
      <c r="E92" s="59"/>
    </row>
    <row r="93" spans="5:6" x14ac:dyDescent="0.25">
      <c r="E93" s="59"/>
    </row>
    <row r="94" spans="5:6" x14ac:dyDescent="0.25">
      <c r="E94" s="59"/>
    </row>
    <row r="95" spans="5:6" x14ac:dyDescent="0.25">
      <c r="E95" s="59"/>
    </row>
    <row r="96" spans="5:6" x14ac:dyDescent="0.25">
      <c r="E96" s="59"/>
    </row>
    <row r="97" spans="5:5" x14ac:dyDescent="0.25">
      <c r="E97" s="59"/>
    </row>
    <row r="98" spans="5:5" x14ac:dyDescent="0.25">
      <c r="E98" s="59"/>
    </row>
    <row r="99" spans="5:5" x14ac:dyDescent="0.25">
      <c r="E99" s="59"/>
    </row>
    <row r="100" spans="5:5" x14ac:dyDescent="0.25">
      <c r="E100" s="59"/>
    </row>
    <row r="101" spans="5:5" x14ac:dyDescent="0.25">
      <c r="E101" s="59"/>
    </row>
    <row r="122" spans="6:6" x14ac:dyDescent="0.25">
      <c r="F122" s="59"/>
    </row>
    <row r="123" spans="6:6" x14ac:dyDescent="0.25">
      <c r="F123" s="59"/>
    </row>
    <row r="124" spans="6:6" x14ac:dyDescent="0.25">
      <c r="F124" s="59"/>
    </row>
    <row r="125" spans="6:6" x14ac:dyDescent="0.25">
      <c r="F125" s="59"/>
    </row>
    <row r="126" spans="6:6" x14ac:dyDescent="0.25">
      <c r="F126" s="59"/>
    </row>
    <row r="127" spans="6:6" x14ac:dyDescent="0.25">
      <c r="F127" s="59"/>
    </row>
    <row r="128" spans="6:6" x14ac:dyDescent="0.25">
      <c r="F128" s="59"/>
    </row>
    <row r="131" spans="5:6" x14ac:dyDescent="0.25">
      <c r="F131" s="59"/>
    </row>
    <row r="132" spans="5:6" x14ac:dyDescent="0.25">
      <c r="F132" s="59"/>
    </row>
    <row r="133" spans="5:6" x14ac:dyDescent="0.25">
      <c r="F133" s="59"/>
    </row>
    <row r="134" spans="5:6" x14ac:dyDescent="0.25">
      <c r="F134" s="59"/>
    </row>
    <row r="135" spans="5:6" x14ac:dyDescent="0.25">
      <c r="F135" s="59"/>
    </row>
    <row r="136" spans="5:6" x14ac:dyDescent="0.25">
      <c r="F136" s="59"/>
    </row>
    <row r="137" spans="5:6" x14ac:dyDescent="0.25">
      <c r="F137" s="59"/>
    </row>
    <row r="141" spans="5:6" x14ac:dyDescent="0.25">
      <c r="E141" s="63"/>
    </row>
    <row r="142" spans="5:6" x14ac:dyDescent="0.25">
      <c r="E142" s="59"/>
    </row>
    <row r="143" spans="5:6" x14ac:dyDescent="0.25">
      <c r="E143" s="59"/>
    </row>
    <row r="144" spans="5:6" x14ac:dyDescent="0.25">
      <c r="E144" s="59"/>
    </row>
    <row r="145" spans="5:5" x14ac:dyDescent="0.25">
      <c r="E145" s="59"/>
    </row>
    <row r="146" spans="5:5" x14ac:dyDescent="0.25">
      <c r="E146" s="59"/>
    </row>
    <row r="147" spans="5:5" x14ac:dyDescent="0.25">
      <c r="E147" s="59"/>
    </row>
    <row r="148" spans="5:5" x14ac:dyDescent="0.25">
      <c r="E148" s="59"/>
    </row>
    <row r="150" spans="5:5" x14ac:dyDescent="0.25">
      <c r="E150" s="63"/>
    </row>
    <row r="151" spans="5:5" x14ac:dyDescent="0.25">
      <c r="E151" s="59"/>
    </row>
    <row r="152" spans="5:5" x14ac:dyDescent="0.25">
      <c r="E152" s="59"/>
    </row>
    <row r="153" spans="5:5" x14ac:dyDescent="0.25">
      <c r="E153" s="59"/>
    </row>
    <row r="154" spans="5:5" x14ac:dyDescent="0.25">
      <c r="E154" s="59"/>
    </row>
    <row r="155" spans="5:5" x14ac:dyDescent="0.25">
      <c r="E155" s="59"/>
    </row>
    <row r="156" spans="5:5" x14ac:dyDescent="0.25">
      <c r="E156" s="59"/>
    </row>
    <row r="157" spans="5:5" x14ac:dyDescent="0.25">
      <c r="E157" s="59"/>
    </row>
  </sheetData>
  <mergeCells count="1">
    <mergeCell ref="H2:I2"/>
  </mergeCells>
  <phoneticPr fontId="0" type="noConversion"/>
  <conditionalFormatting sqref="D32:D38 D52:D55 D59:D62 D16:D28 D5:D13 D42:D48 I59:I62 I11:I20 I38:I44 I24:I34 I48:I52 I55">
    <cfRule type="cellIs" dxfId="144" priority="5" stopIfTrue="1" operator="lessThan">
      <formula>0</formula>
    </cfRule>
  </conditionalFormatting>
  <conditionalFormatting sqref="B4">
    <cfRule type="containsText" priority="3" operator="containsText" text="Vertex42.com">
      <formula>NOT(ISERROR(SEARCH("Vertex42.com",B4)))</formula>
    </cfRule>
  </conditionalFormatting>
  <conditionalFormatting sqref="I53">
    <cfRule type="cellIs" dxfId="143" priority="2" stopIfTrue="1" operator="lessThan">
      <formula>0</formula>
    </cfRule>
  </conditionalFormatting>
  <conditionalFormatting sqref="I54">
    <cfRule type="cellIs" dxfId="142" priority="1" stopIfTrue="1" operator="lessThan">
      <formula>0</formula>
    </cfRule>
  </conditionalFormatting>
  <hyperlinks>
    <hyperlink ref="A2" r:id="rId1"/>
    <hyperlink ref="A2:D2" r:id="rId2" display="http://www.vertex42.com/ExcelTemplates/monthly-household-budget.html"/>
  </hyperlinks>
  <printOptions horizontalCentered="1"/>
  <pageMargins left="0.5" right="0.5" top="0.35" bottom="0.35" header="0.5" footer="0.25"/>
  <pageSetup scale="80" orientation="portrait" r:id="rId3"/>
  <headerFooter alignWithMargins="0"/>
  <tableParts count="11">
    <tablePart r:id="rId4"/>
    <tablePart r:id="rId5"/>
    <tablePart r:id="rId6"/>
    <tablePart r:id="rId7"/>
    <tablePart r:id="rId8"/>
    <tablePart r:id="rId9"/>
    <tablePart r:id="rId10"/>
    <tablePart r:id="rId11"/>
    <tablePart r:id="rId12"/>
    <tablePart r:id="rId13"/>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9"/>
  <sheetViews>
    <sheetView showGridLines="0" workbookViewId="0"/>
  </sheetViews>
  <sheetFormatPr defaultColWidth="9" defaultRowHeight="14.25" customHeight="1" zeroHeight="1" x14ac:dyDescent="0.2"/>
  <cols>
    <col min="1" max="1" width="9.125" customWidth="1"/>
    <col min="2" max="2" width="63.625" customWidth="1"/>
    <col min="3" max="3" width="16.75" customWidth="1"/>
    <col min="4" max="4" width="9" customWidth="1"/>
  </cols>
  <sheetData>
    <row r="1" spans="1:3" s="7" customFormat="1" ht="32.1" customHeight="1" x14ac:dyDescent="0.2">
      <c r="A1" s="23" t="s">
        <v>67</v>
      </c>
      <c r="B1" s="23"/>
      <c r="C1" s="23"/>
    </row>
    <row r="2" spans="1:3" x14ac:dyDescent="0.2">
      <c r="A2" s="6" t="s">
        <v>102</v>
      </c>
      <c r="C2" s="1" t="s">
        <v>106</v>
      </c>
    </row>
    <row r="3" spans="1:3" x14ac:dyDescent="0.2">
      <c r="B3" s="2"/>
    </row>
    <row r="4" spans="1:3" ht="18" x14ac:dyDescent="0.2">
      <c r="A4" s="24" t="s">
        <v>109</v>
      </c>
      <c r="B4" s="25"/>
      <c r="C4" s="26"/>
    </row>
    <row r="5" spans="1:3" ht="28.5" x14ac:dyDescent="0.2">
      <c r="B5" s="4" t="s">
        <v>68</v>
      </c>
    </row>
    <row r="6" spans="1:3" x14ac:dyDescent="0.2">
      <c r="B6" s="4"/>
    </row>
    <row r="7" spans="1:3" ht="28.5" x14ac:dyDescent="0.2">
      <c r="B7" s="4" t="s">
        <v>75</v>
      </c>
    </row>
    <row r="8" spans="1:3" x14ac:dyDescent="0.2">
      <c r="B8" s="4"/>
    </row>
    <row r="9" spans="1:3" ht="15.75" x14ac:dyDescent="0.2">
      <c r="A9" s="24" t="s">
        <v>73</v>
      </c>
      <c r="B9" s="24" t="s">
        <v>74</v>
      </c>
    </row>
    <row r="10" spans="1:3" x14ac:dyDescent="0.2">
      <c r="B10" s="4"/>
    </row>
    <row r="11" spans="1:3" ht="42.75" x14ac:dyDescent="0.2">
      <c r="B11" s="4" t="s">
        <v>77</v>
      </c>
    </row>
    <row r="12" spans="1:3" x14ac:dyDescent="0.2">
      <c r="B12" s="4"/>
    </row>
    <row r="13" spans="1:3" ht="15.75" x14ac:dyDescent="0.2">
      <c r="A13" s="24" t="s">
        <v>76</v>
      </c>
      <c r="B13" s="24" t="s">
        <v>78</v>
      </c>
    </row>
    <row r="14" spans="1:3" x14ac:dyDescent="0.2">
      <c r="B14" s="4"/>
    </row>
    <row r="15" spans="1:3" x14ac:dyDescent="0.2">
      <c r="B15" s="4" t="s">
        <v>80</v>
      </c>
    </row>
    <row r="16" spans="1:3" x14ac:dyDescent="0.2">
      <c r="B16" s="4"/>
    </row>
    <row r="17" spans="1:2" ht="28.5" x14ac:dyDescent="0.2">
      <c r="B17" s="4" t="s">
        <v>79</v>
      </c>
    </row>
    <row r="18" spans="1:2" x14ac:dyDescent="0.2">
      <c r="B18" s="4"/>
    </row>
    <row r="19" spans="1:2" ht="15.75" x14ac:dyDescent="0.2">
      <c r="A19" s="24" t="s">
        <v>81</v>
      </c>
      <c r="B19" s="24" t="s">
        <v>82</v>
      </c>
    </row>
    <row r="20" spans="1:2" x14ac:dyDescent="0.2">
      <c r="B20" s="4"/>
    </row>
    <row r="21" spans="1:2" ht="28.5" x14ac:dyDescent="0.2">
      <c r="B21" s="4" t="s">
        <v>83</v>
      </c>
    </row>
    <row r="22" spans="1:2" x14ac:dyDescent="0.2">
      <c r="B22" s="4"/>
    </row>
    <row r="23" spans="1:2" ht="16.5" x14ac:dyDescent="0.3">
      <c r="A23" s="3" t="s">
        <v>71</v>
      </c>
      <c r="B23" s="2"/>
    </row>
    <row r="24" spans="1:2" ht="71.25" x14ac:dyDescent="0.2">
      <c r="B24" s="4" t="s">
        <v>69</v>
      </c>
    </row>
    <row r="25" spans="1:2" x14ac:dyDescent="0.2">
      <c r="B25" s="2"/>
    </row>
    <row r="26" spans="1:2" ht="16.5" x14ac:dyDescent="0.3">
      <c r="A26" s="3" t="s">
        <v>72</v>
      </c>
      <c r="B26" s="2"/>
    </row>
    <row r="27" spans="1:2" ht="42.75" x14ac:dyDescent="0.2">
      <c r="B27" s="4" t="s">
        <v>70</v>
      </c>
    </row>
    <row r="28" spans="1:2" x14ac:dyDescent="0.2">
      <c r="B28" s="2"/>
    </row>
    <row r="29" spans="1:2" ht="16.5" x14ac:dyDescent="0.3">
      <c r="A29" s="3" t="s">
        <v>84</v>
      </c>
      <c r="B29" s="2"/>
    </row>
    <row r="30" spans="1:2" ht="42.75" x14ac:dyDescent="0.2">
      <c r="B30" s="4" t="s">
        <v>85</v>
      </c>
    </row>
    <row r="31" spans="1:2" x14ac:dyDescent="0.2">
      <c r="B31" s="2"/>
    </row>
    <row r="32" spans="1:2" x14ac:dyDescent="0.2">
      <c r="B32" s="4"/>
    </row>
    <row r="33" spans="1:3" ht="18" x14ac:dyDescent="0.2">
      <c r="A33" s="24" t="s">
        <v>110</v>
      </c>
      <c r="B33" s="25"/>
      <c r="C33" s="26"/>
    </row>
    <row r="34" spans="1:3" x14ac:dyDescent="0.2"/>
    <row r="35" spans="1:3" x14ac:dyDescent="0.2">
      <c r="B35" s="27" t="str">
        <f>HYPERLINK("https://www.vertex42.com/ExcelTemplates/money-tracker.html","► Money Tracker for Mobile Excel")</f>
        <v>► Money Tracker for Mobile Excel</v>
      </c>
    </row>
    <row r="36" spans="1:3" x14ac:dyDescent="0.2">
      <c r="B36" s="5"/>
    </row>
    <row r="37" spans="1:3" x14ac:dyDescent="0.2">
      <c r="B37" s="27" t="str">
        <f>HYPERLINK("https://www.vertex42.com/ExcelTemplates/money-management-template.html","► Money Management Template")</f>
        <v>► Money Management Template</v>
      </c>
    </row>
    <row r="38" spans="1:3" x14ac:dyDescent="0.2">
      <c r="B38" s="5"/>
    </row>
    <row r="39" spans="1:3" x14ac:dyDescent="0.2">
      <c r="B39" s="27" t="str">
        <f>HYPERLINK("https://www.vertex42.com/ExcelTemplates/account-register.html","► Account Register Template")</f>
        <v>► Account Register Template</v>
      </c>
    </row>
    <row r="40" spans="1:3" x14ac:dyDescent="0.2">
      <c r="B40" s="5"/>
    </row>
    <row r="41" spans="1:3" x14ac:dyDescent="0.2">
      <c r="B41" s="27" t="str">
        <f>HYPERLINK("https://www.vertex42.com/ExcelArticles/how-to-make-a-budget.html","► How to Make a Budget with a Spreadsheet")</f>
        <v>► How to Make a Budget with a Spreadsheet</v>
      </c>
    </row>
    <row r="42" spans="1:3" x14ac:dyDescent="0.2">
      <c r="B42" s="5"/>
    </row>
    <row r="43" spans="1:3" x14ac:dyDescent="0.2">
      <c r="B43" s="27" t="str">
        <f>HYPERLINK("https://www.vertex42.com/blog/money/principles-of-personal-finance.html","► 12 Principles of Personal Finance")</f>
        <v>► 12 Principles of Personal Finance</v>
      </c>
    </row>
    <row r="44" spans="1:3" x14ac:dyDescent="0.2"/>
    <row r="45" spans="1:3" x14ac:dyDescent="0.2">
      <c r="B45" s="27" t="str">
        <f>HYPERLINK("https://www.vertex42.com/ExcelTemplates/budgets.html","► More Budget Templates")</f>
        <v>► More Budget Templates</v>
      </c>
    </row>
    <row r="46" spans="1:3" x14ac:dyDescent="0.2"/>
    <row r="47" spans="1:3" x14ac:dyDescent="0.2">
      <c r="B47" s="27" t="str">
        <f>HYPERLINK("https://www.vertex42.com/Calculators/financial-calculators.html","► More Financial Calculators")</f>
        <v>► More Financial Calculators</v>
      </c>
    </row>
    <row r="48" spans="1:3" x14ac:dyDescent="0.2">
      <c r="B48" s="5"/>
    </row>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sheetData>
  <hyperlinks>
    <hyperlink ref="A2" r:id="rId1"/>
  </hyperlinks>
  <pageMargins left="0.5" right="0.5" top="0.5" bottom="0.5" header="0.3" footer="0.3"/>
  <pageSetup scale="98"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workbookViewId="0"/>
  </sheetViews>
  <sheetFormatPr defaultRowHeight="14.25" x14ac:dyDescent="0.2"/>
  <cols>
    <col min="1" max="1" width="2.5" style="22" customWidth="1"/>
    <col min="2" max="2" width="62.625" style="22" customWidth="1"/>
    <col min="3" max="3" width="19.5" style="11" customWidth="1"/>
    <col min="4" max="16384" width="9" style="11"/>
  </cols>
  <sheetData>
    <row r="1" spans="1:3" ht="32.1" customHeight="1" x14ac:dyDescent="0.2">
      <c r="A1" s="8"/>
      <c r="B1" s="9" t="s">
        <v>89</v>
      </c>
      <c r="C1" s="10"/>
    </row>
    <row r="2" spans="1:3" ht="15" x14ac:dyDescent="0.2">
      <c r="A2" s="12"/>
      <c r="B2" s="13"/>
      <c r="C2" s="14"/>
    </row>
    <row r="3" spans="1:3" ht="15" x14ac:dyDescent="0.2">
      <c r="A3" s="12"/>
      <c r="B3" s="15" t="s">
        <v>86</v>
      </c>
      <c r="C3" s="14"/>
    </row>
    <row r="4" spans="1:3" x14ac:dyDescent="0.2">
      <c r="A4" s="12"/>
      <c r="B4" s="16" t="s">
        <v>102</v>
      </c>
      <c r="C4" s="14"/>
    </row>
    <row r="5" spans="1:3" ht="15" x14ac:dyDescent="0.2">
      <c r="A5" s="12"/>
      <c r="B5" s="17"/>
      <c r="C5" s="14"/>
    </row>
    <row r="6" spans="1:3" ht="15.75" x14ac:dyDescent="0.25">
      <c r="A6" s="12"/>
      <c r="B6" s="18" t="s">
        <v>108</v>
      </c>
      <c r="C6" s="14"/>
    </row>
    <row r="7" spans="1:3" ht="15" x14ac:dyDescent="0.2">
      <c r="A7" s="12"/>
      <c r="B7" s="17"/>
      <c r="C7" s="14"/>
    </row>
    <row r="8" spans="1:3" ht="30" x14ac:dyDescent="0.2">
      <c r="A8" s="12"/>
      <c r="B8" s="17" t="s">
        <v>105</v>
      </c>
      <c r="C8" s="14"/>
    </row>
    <row r="9" spans="1:3" ht="15" x14ac:dyDescent="0.2">
      <c r="A9" s="12"/>
      <c r="B9" s="17"/>
      <c r="C9" s="14"/>
    </row>
    <row r="10" spans="1:3" ht="30" x14ac:dyDescent="0.2">
      <c r="A10" s="12"/>
      <c r="B10" s="17" t="s">
        <v>87</v>
      </c>
      <c r="C10" s="14"/>
    </row>
    <row r="11" spans="1:3" ht="15" x14ac:dyDescent="0.2">
      <c r="A11" s="12"/>
      <c r="B11" s="17"/>
      <c r="C11" s="14"/>
    </row>
    <row r="12" spans="1:3" ht="30" x14ac:dyDescent="0.2">
      <c r="A12" s="12"/>
      <c r="B12" s="17" t="s">
        <v>88</v>
      </c>
      <c r="C12" s="14"/>
    </row>
    <row r="13" spans="1:3" ht="15" x14ac:dyDescent="0.2">
      <c r="A13" s="12"/>
      <c r="B13" s="17"/>
      <c r="C13" s="14"/>
    </row>
    <row r="14" spans="1:3" ht="15.75" x14ac:dyDescent="0.25">
      <c r="A14" s="12"/>
      <c r="B14" s="18" t="s">
        <v>107</v>
      </c>
      <c r="C14" s="14"/>
    </row>
    <row r="15" spans="1:3" ht="15" x14ac:dyDescent="0.2">
      <c r="A15" s="12"/>
      <c r="B15" s="19" t="s">
        <v>103</v>
      </c>
      <c r="C15" s="14"/>
    </row>
    <row r="16" spans="1:3" ht="15" x14ac:dyDescent="0.2">
      <c r="A16" s="12"/>
      <c r="B16" s="20"/>
      <c r="C16" s="14"/>
    </row>
    <row r="17" spans="1:3" ht="15" x14ac:dyDescent="0.2">
      <c r="A17" s="12"/>
      <c r="B17" s="21" t="s">
        <v>104</v>
      </c>
      <c r="C17" s="14"/>
    </row>
    <row r="18" spans="1:3" x14ac:dyDescent="0.2">
      <c r="A18" s="12"/>
      <c r="B18" s="12"/>
      <c r="C18" s="14"/>
    </row>
    <row r="19" spans="1:3" x14ac:dyDescent="0.2">
      <c r="A19" s="12"/>
      <c r="B19" s="12"/>
      <c r="C19" s="14"/>
    </row>
  </sheetData>
  <hyperlinks>
    <hyperlink ref="B15" r:id="rId1"/>
    <hyperlink ref="B4" r:id="rId2"/>
  </hyperlinks>
  <pageMargins left="0.5" right="0.5" top="0.5" bottom="0.5" header="0.3" footer="0.3"/>
  <pageSetup orientation="portrait" r:id="rId3"/>
  <drawing r:id="rId4"/>
  <picture r:id="rId5"/>
</worksheet>
</file>

<file path=customUI/_rels/customUI.xml.rels><?xml version="1.0" encoding="UTF-8" standalone="yes"?>
<Relationships xmlns="http://schemas.openxmlformats.org/package/2006/relationships"><Relationship Id="vertex42_logo" Type="http://schemas.openxmlformats.org/officeDocument/2006/relationships/image" Target="images/vertex42_logo0.png"/></Relationships>
</file>

<file path=customUI/_rels/customUI14.xml.rels><?xml version="1.0" encoding="UTF-8" standalone="yes"?>
<Relationships xmlns="http://schemas.openxmlformats.org/package/2006/relationships"><Relationship Id="vertex42_logo" Type="http://schemas.openxmlformats.org/officeDocument/2006/relationships/image" Target="images/vertex42_logo.png"/><Relationship Id="personal-monthly-budget_180" Type="http://schemas.openxmlformats.org/officeDocument/2006/relationships/image" Target="images/personal-monthly-budget_180.png"/></Relationships>
</file>

<file path=customUI/customUI.xml><?xml version="1.0" encoding="utf-8"?>
<!-- File created by www.vertex42.com (c) Vertex42 LLC. All rights reserved. -->
<customUI xmlns="http://schemas.microsoft.com/office/2006/01/customui">
</customUI>
</file>

<file path=customUI/customUI14.xml><?xml version="1.0" encoding="utf-8"?>
<!-- File created by www.vertex42.com (c) Vertex42 LLC -->
<customUI xmlns="http://schemas.microsoft.com/office/2009/07/customui" loadImage="LoadImageFromThisWorkbook">
  <backstage>
    <tab id="a1" label="About Vertex42" columnWidthPercent="40">
      <firstColumn>
        <group id="g_topLogo">
          <topItems>
            <layoutContainer id="c_topLogo">
              <hyperlink id="link_image" label="Click here to visit Vertex42.com" target="http://www.vertex42.com/?ref=bsimg" image="vertex42_logo" screentip="Visit Vertex42.com"/>
            </layoutContainer>
          </topItems>
        </group>
        <group id="g_about" label="About Vertex42" helperText="Vertex42.com provides professionally designed spreadsheet and document templates for business, education and home use.">
          <topItems>
            <hyperlink id="link_about" label="Click here to visit Vertex42.com" target="http://www.vertex42.com/?ref=bsxml"/>
            <labelControl id="spacer_below_link" label=" "/>
          </topItems>
        </group>
        <group id="g_resources" label="More Templates by Vertex42.com">
          <topItems>
            <layoutContainer id="resources_1" layoutChildren="vertical">
              <hyperlink id="link_resource_1" label="Templates for Excel" target="http://www.vertex42.com/ExcelTemplates/?ref=bsres"/>
              <hyperlink id="link_resource_2" label="Templates for Word" target="http://www.vertex42.com/WordTemplates/?ref=bsres"/>
              <hyperlink id="link_resource_3" label="Calendar Templates" target="http://www.vertex42.com/calendars/?ref=bsres"/>
              <hyperlink id="link_resource_4" label="Financial Calculators" target="http://www.vertex42.com/Calculators/?ref=bsres"/>
              <hyperlink id="link_resource_5" label="Template Gallery Add-in" target="http://www.vertex42.com/apps/?ref=bsres"/>
            </layoutContainer>
          </topItems>
        </group>
      </firstColumn>
      <secondColumn>
        <group id="g_description" label="Personal Monthly Budget" helperText="A monthly budget worksheet with categories for an individual person.">
          <topItems>
            <labelControl id="spacer1" label=" "/>
            <imageControl id="template_thumbnail" image="personal-monthly-budget_180"/>
            <labelControl id="spacer_below_image" label=" "/>
          </topItems>
        </group>
        <group id="g_terms" label="Template Details">
          <topItems>
            <layoutContainer id="info_author" layoutChildren="horizontal">
              <labelControl id="lab_author" label="Author:" alignLabel="left"/>
              <labelControl id="lab_author_value" label="Vertex42.com" alignLabel="left"/>
            </layoutContainer>
            <layoutContainer id="info_copyright" layoutChildren="horizontal">
              <labelControl id="lab_copyright" label="Copyright:"/>
              <labelControl id="lab_copyright_value" label="© 2014 Vertex42 LLC"/>
            </layoutContainer>
            <layoutContainer id="info_info" layoutChildren="vertical">
              <hyperlink id="link_info" label="Template Info Page" target="http://www.vertex42.com/ExcelTemplates/personal-monthly-budget.html?ref=bsinfo"/>
            </layoutContainer>
            <labelControl id="spacer_below_details" label=" "/>
          </topItems>
        </group>
        <group id="g_details" label="Terms of Use" helperText="This spreadsheet, including all worksheets and associated content, is considered a copyrighted work. Please review the license agreement on the template info page to learn how you may or may not use this template.">
</group>
      </secondColumn>
    </tab>
  </backstage>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Help</vt:lpstr>
      <vt:lpstr>©</vt:lpstr>
      <vt:lpstr>'©'!Print_Area</vt:lpstr>
      <vt:lpstr>Budget!Print_Area</vt:lpstr>
      <vt:lpstr>Help!Print_Area</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Monthly Budget</dc:title>
  <dc:creator>Vertex42.com</dc:creator>
  <dc:description>(c) 2008-2019 Vertex42 LLC. All Rights Reserved.</dc:description>
  <cp:lastModifiedBy>Javeria</cp:lastModifiedBy>
  <cp:lastPrinted>2019-12-22T04:22:25Z</cp:lastPrinted>
  <dcterms:created xsi:type="dcterms:W3CDTF">2007-10-28T01:07:07Z</dcterms:created>
  <dcterms:modified xsi:type="dcterms:W3CDTF">2020-06-29T02:14:15Z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https://www.vertex42.com/ExcelTemplates/personal-monthly-budget.html</vt:lpwstr>
  </property>
  <property fmtid="{D5CDD505-2E9C-101B-9397-08002B2CF9AE}" pid="4" name="Version">
    <vt:lpwstr>1.1.4</vt:lpwstr>
  </property>
</Properties>
</file>