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D:\dotxoft\task 05-2020\Film Budget Template\"/>
    </mc:Choice>
  </mc:AlternateContent>
  <bookViews>
    <workbookView xWindow="0" yWindow="0" windowWidth="20490" windowHeight="7755"/>
  </bookViews>
  <sheets>
    <sheet name="Topsheet" sheetId="4" r:id="rId1"/>
    <sheet name="Detail" sheetId="2" r:id="rId2"/>
  </sheets>
  <definedNames>
    <definedName name="_PA1">Detail!$J$70</definedName>
    <definedName name="_PA2">Detail!$J$71</definedName>
    <definedName name="AC">Detail!$K$59</definedName>
    <definedName name="ACPREP">Detail!$J$63</definedName>
    <definedName name="ACSHOOT">Detail!$J$64</definedName>
    <definedName name="ACWRAP">Detail!$J$65</definedName>
    <definedName name="AEEDIT">Detail!$J$79</definedName>
    <definedName name="AEFINISH">Detail!$J$80</definedName>
    <definedName name="AELOG">Detail!$J$78</definedName>
    <definedName name="AESETUP">Detail!$J$77</definedName>
    <definedName name="AESHOOT">Detail!$J$77</definedName>
    <definedName name="BCAM">Detail!$J$25</definedName>
    <definedName name="CONT">Detail!$J$40</definedName>
    <definedName name="COORD">Detail!$K$50</definedName>
    <definedName name="COORDPREP">Detail!$J$55</definedName>
    <definedName name="COORDSHOOT">Detail!$J$56</definedName>
    <definedName name="COORDWRAP">Detail!$J$57</definedName>
    <definedName name="DAPOST">Detail!$J$48</definedName>
    <definedName name="DAPREP">Detail!$J$45</definedName>
    <definedName name="DASHOOT">Detail!$J$46</definedName>
    <definedName name="DASST">Detail!$K$41</definedName>
    <definedName name="DAWRAP">Detail!$J$47</definedName>
    <definedName name="DP">Detail!$K$55</definedName>
    <definedName name="DPPOST">Detail!$J$61</definedName>
    <definedName name="DPPREP">Detail!$J$59</definedName>
    <definedName name="DPSHOOT">Detail!$J$60</definedName>
    <definedName name="EDIT">Detail!$J$31</definedName>
    <definedName name="EDITEDIT">Detail!$J$74</definedName>
    <definedName name="EDITFINISH">Detail!$J$75</definedName>
    <definedName name="EDITSHOOT">Detail!$J$73</definedName>
    <definedName name="FINISH">Detail!$J$32</definedName>
    <definedName name="FISCAL">Detail!$J$41</definedName>
    <definedName name="GAFFER">Detail!$J$67</definedName>
    <definedName name="INTTAPES">Detail!$J$37</definedName>
    <definedName name="LPPOST">Detail!$J$53</definedName>
    <definedName name="LPPREP">Detail!$J$50</definedName>
    <definedName name="LPROD">Detail!#REF!</definedName>
    <definedName name="LPSHOOT">Detail!$J$51</definedName>
    <definedName name="LPWRAP">Detail!$J$52</definedName>
    <definedName name="PREP">Detail!$J$28</definedName>
    <definedName name="_xlnm.Print_Area" localSheetId="1">Detail!$B$9:$G$356</definedName>
    <definedName name="_xlnm.Print_Area" localSheetId="0">Topsheet!$B$7:$G$46</definedName>
    <definedName name="PROD">Detail!$J$29</definedName>
    <definedName name="RESEARCH">Detail!$J$27</definedName>
    <definedName name="RESEARCHER">Detail!$J$82</definedName>
    <definedName name="RSCHR">Detail!$K$74</definedName>
    <definedName name="SHOOT">Detail!$J$23</definedName>
    <definedName name="SOUND">Detail!$J$24</definedName>
    <definedName name="SOUNDDAYS">Detail!$J$68</definedName>
    <definedName name="STYLIST">Detail!$J$69</definedName>
    <definedName name="TAPES">Detail!$J$36</definedName>
    <definedName name="TOTAL">Detail!$J$33</definedName>
    <definedName name="TOTALMOS">Detail!$J$34</definedName>
    <definedName name="TRAVEL">Detail!$J$38</definedName>
    <definedName name="WRAP">Detail!$J$30</definedName>
  </definedNames>
  <calcPr calcId="152511"/>
</workbook>
</file>

<file path=xl/calcChain.xml><?xml version="1.0" encoding="utf-8"?>
<calcChain xmlns="http://schemas.openxmlformats.org/spreadsheetml/2006/main">
  <c r="B7" i="4" l="1"/>
  <c r="C7" i="4"/>
  <c r="B8" i="4"/>
  <c r="C8" i="4"/>
  <c r="B10" i="4"/>
  <c r="D10" i="4"/>
  <c r="G10" i="4"/>
  <c r="B11" i="4"/>
  <c r="D11" i="4"/>
  <c r="G11" i="4"/>
  <c r="D12" i="4"/>
  <c r="G12" i="4"/>
  <c r="B13" i="4"/>
  <c r="D13" i="4"/>
  <c r="G13" i="4"/>
  <c r="D14" i="4"/>
  <c r="G14" i="4"/>
  <c r="D15" i="4"/>
  <c r="G15" i="4"/>
  <c r="F12" i="2"/>
  <c r="E10" i="4" s="1"/>
  <c r="F13" i="2"/>
  <c r="E11" i="4" s="1"/>
  <c r="F14" i="2"/>
  <c r="E12" i="4" s="1"/>
  <c r="F15" i="2"/>
  <c r="E13" i="4" s="1"/>
  <c r="F16" i="2"/>
  <c r="E14" i="4" s="1"/>
  <c r="G24" i="2"/>
  <c r="G23" i="2" s="1"/>
  <c r="G29" i="2" s="1"/>
  <c r="G19" i="4" s="1"/>
  <c r="G25" i="2"/>
  <c r="G26" i="2"/>
  <c r="G27" i="2"/>
  <c r="J33" i="2"/>
  <c r="F17" i="2"/>
  <c r="E15" i="4" s="1"/>
  <c r="G35" i="2"/>
  <c r="G36" i="2"/>
  <c r="G37" i="2"/>
  <c r="G38" i="2"/>
  <c r="G39" i="2"/>
  <c r="G40" i="2"/>
  <c r="G41" i="2"/>
  <c r="G34" i="2" s="1"/>
  <c r="G47" i="2" s="1"/>
  <c r="G42" i="2"/>
  <c r="G43" i="2"/>
  <c r="J43" i="2"/>
  <c r="G44" i="2"/>
  <c r="G45" i="2"/>
  <c r="G53" i="2"/>
  <c r="G54" i="2"/>
  <c r="G52" i="2"/>
  <c r="G55" i="2"/>
  <c r="J55" i="2"/>
  <c r="J56" i="2"/>
  <c r="J57" i="2"/>
  <c r="D105" i="2" s="1"/>
  <c r="G58" i="2"/>
  <c r="G59" i="2"/>
  <c r="J59" i="2"/>
  <c r="D114" i="2" s="1"/>
  <c r="G114" i="2" s="1"/>
  <c r="D124" i="2"/>
  <c r="G124" i="2" s="1"/>
  <c r="G60" i="2"/>
  <c r="J60" i="2"/>
  <c r="D115" i="2" s="1"/>
  <c r="G115" i="2" s="1"/>
  <c r="G61" i="2"/>
  <c r="G57" i="2" s="1"/>
  <c r="J61" i="2"/>
  <c r="D117" i="2" s="1"/>
  <c r="G117" i="2" s="1"/>
  <c r="G62" i="2"/>
  <c r="G63" i="2"/>
  <c r="J65" i="2"/>
  <c r="G66" i="2"/>
  <c r="G65" i="2" s="1"/>
  <c r="G67" i="2"/>
  <c r="G68" i="2"/>
  <c r="J68" i="2"/>
  <c r="G69" i="2"/>
  <c r="G70" i="2"/>
  <c r="J70" i="2"/>
  <c r="D131" i="2" s="1"/>
  <c r="G131" i="2" s="1"/>
  <c r="G71" i="2"/>
  <c r="J71" i="2"/>
  <c r="G72" i="2"/>
  <c r="G73" i="2"/>
  <c r="J74" i="2"/>
  <c r="D138" i="2" s="1"/>
  <c r="G138" i="2" s="1"/>
  <c r="G76" i="2"/>
  <c r="G75" i="2"/>
  <c r="G77" i="2"/>
  <c r="J77" i="2"/>
  <c r="D141" i="2"/>
  <c r="G141" i="2"/>
  <c r="G78" i="2"/>
  <c r="J80" i="2"/>
  <c r="G81" i="2"/>
  <c r="G82" i="2"/>
  <c r="G80" i="2"/>
  <c r="G83" i="2"/>
  <c r="D97" i="2"/>
  <c r="G97" i="2"/>
  <c r="D98" i="2"/>
  <c r="G98" i="2" s="1"/>
  <c r="D99" i="2"/>
  <c r="G99" i="2"/>
  <c r="D100" i="2"/>
  <c r="G100" i="2" s="1"/>
  <c r="G101" i="2"/>
  <c r="D103" i="2"/>
  <c r="G103" i="2"/>
  <c r="D104" i="2"/>
  <c r="G104" i="2" s="1"/>
  <c r="G108" i="2"/>
  <c r="G109" i="2"/>
  <c r="G110" i="2"/>
  <c r="G111" i="2"/>
  <c r="G112" i="2"/>
  <c r="E114" i="2"/>
  <c r="E115" i="2"/>
  <c r="G116" i="2"/>
  <c r="E117" i="2"/>
  <c r="D118" i="2"/>
  <c r="G118" i="2"/>
  <c r="E120" i="2"/>
  <c r="G120" i="2"/>
  <c r="E121" i="2"/>
  <c r="G121" i="2"/>
  <c r="E122" i="2"/>
  <c r="G122" i="2"/>
  <c r="E124" i="2"/>
  <c r="D125" i="2"/>
  <c r="G125" i="2"/>
  <c r="E125" i="2"/>
  <c r="G126" i="2"/>
  <c r="G127" i="2"/>
  <c r="D128" i="2"/>
  <c r="G128" i="2" s="1"/>
  <c r="D129" i="2"/>
  <c r="G129" i="2"/>
  <c r="G130" i="2"/>
  <c r="D132" i="2"/>
  <c r="G132" i="2"/>
  <c r="D137" i="2"/>
  <c r="G137" i="2" s="1"/>
  <c r="D139" i="2"/>
  <c r="G139" i="2"/>
  <c r="D142" i="2"/>
  <c r="G142" i="2" s="1"/>
  <c r="D144" i="2"/>
  <c r="G144" i="2"/>
  <c r="G155" i="2"/>
  <c r="G156" i="2"/>
  <c r="D157" i="2"/>
  <c r="G157" i="2"/>
  <c r="G154" i="2" s="1"/>
  <c r="G158" i="2"/>
  <c r="D161" i="2"/>
  <c r="G161" i="2"/>
  <c r="G160" i="2"/>
  <c r="G162" i="2"/>
  <c r="G163" i="2"/>
  <c r="G164" i="2"/>
  <c r="D167" i="2"/>
  <c r="G167" i="2" s="1"/>
  <c r="G166" i="2" s="1"/>
  <c r="G168" i="2"/>
  <c r="G171" i="2"/>
  <c r="G170" i="2" s="1"/>
  <c r="G172" i="2"/>
  <c r="G175" i="2"/>
  <c r="G174" i="2" s="1"/>
  <c r="G176" i="2"/>
  <c r="G179" i="2"/>
  <c r="G178" i="2" s="1"/>
  <c r="G180" i="2"/>
  <c r="D183" i="2"/>
  <c r="G183" i="2" s="1"/>
  <c r="G186" i="2"/>
  <c r="D191" i="2"/>
  <c r="G191" i="2" s="1"/>
  <c r="G190" i="2" s="1"/>
  <c r="G193" i="2"/>
  <c r="G196" i="2"/>
  <c r="G197" i="2"/>
  <c r="D198" i="2"/>
  <c r="G198" i="2"/>
  <c r="D199" i="2"/>
  <c r="G199" i="2" s="1"/>
  <c r="D200" i="2"/>
  <c r="G200" i="2"/>
  <c r="D201" i="2"/>
  <c r="G201" i="2" s="1"/>
  <c r="G202" i="2"/>
  <c r="G203" i="2"/>
  <c r="G213" i="2"/>
  <c r="G214" i="2"/>
  <c r="D216" i="2"/>
  <c r="G216" i="2"/>
  <c r="G217" i="2"/>
  <c r="D218" i="2"/>
  <c r="G218" i="2" s="1"/>
  <c r="G211" i="2" s="1"/>
  <c r="G225" i="2" s="1"/>
  <c r="G30" i="4" s="1"/>
  <c r="D220" i="2"/>
  <c r="G220" i="2"/>
  <c r="D221" i="2"/>
  <c r="G221" i="2" s="1"/>
  <c r="G222" i="2"/>
  <c r="G232" i="2"/>
  <c r="G231" i="2" s="1"/>
  <c r="G233" i="2"/>
  <c r="G234" i="2"/>
  <c r="G235" i="2"/>
  <c r="G236" i="2"/>
  <c r="G237" i="2"/>
  <c r="D238" i="2"/>
  <c r="G238" i="2"/>
  <c r="G239" i="2"/>
  <c r="G240" i="2"/>
  <c r="D243" i="2"/>
  <c r="G243" i="2"/>
  <c r="G242" i="2" s="1"/>
  <c r="D244" i="2"/>
  <c r="G244" i="2" s="1"/>
  <c r="G245" i="2"/>
  <c r="G246" i="2"/>
  <c r="G247" i="2"/>
  <c r="G250" i="2"/>
  <c r="G249" i="2" s="1"/>
  <c r="G251" i="2"/>
  <c r="G252" i="2"/>
  <c r="G255" i="2"/>
  <c r="G254" i="2" s="1"/>
  <c r="G256" i="2"/>
  <c r="G259" i="2"/>
  <c r="G258" i="2" s="1"/>
  <c r="G260" i="2"/>
  <c r="G262" i="2"/>
  <c r="G263" i="2"/>
  <c r="G266" i="2"/>
  <c r="G265" i="2" s="1"/>
  <c r="G267" i="2"/>
  <c r="G268" i="2"/>
  <c r="G271" i="2"/>
  <c r="G272" i="2"/>
  <c r="G270" i="2" s="1"/>
  <c r="G273" i="2"/>
  <c r="G274" i="2"/>
  <c r="G275" i="2"/>
  <c r="G276" i="2"/>
  <c r="G280" i="2"/>
  <c r="G278" i="2" s="1"/>
  <c r="H284" i="2"/>
  <c r="H285" i="2"/>
  <c r="G289" i="2"/>
  <c r="G290" i="2"/>
  <c r="G291" i="2"/>
  <c r="G288" i="2" s="1"/>
  <c r="G295" i="2" s="1"/>
  <c r="G32" i="4" s="1"/>
  <c r="G292" i="2"/>
  <c r="G293" i="2"/>
  <c r="D301" i="2"/>
  <c r="G301" i="2" s="1"/>
  <c r="D302" i="2"/>
  <c r="G302" i="2"/>
  <c r="D303" i="2"/>
  <c r="G303" i="2" s="1"/>
  <c r="D304" i="2"/>
  <c r="G304" i="2"/>
  <c r="G305" i="2"/>
  <c r="D306" i="2"/>
  <c r="G306" i="2"/>
  <c r="D307" i="2"/>
  <c r="G307" i="2" s="1"/>
  <c r="G308" i="2"/>
  <c r="G309" i="2"/>
  <c r="G312" i="2"/>
  <c r="G311" i="2" s="1"/>
  <c r="G313" i="2"/>
  <c r="G314" i="2"/>
  <c r="G315" i="2"/>
  <c r="G316" i="2"/>
  <c r="G319" i="2"/>
  <c r="G320" i="2"/>
  <c r="G318" i="2" s="1"/>
  <c r="G321" i="2"/>
  <c r="G325" i="2"/>
  <c r="D326" i="2"/>
  <c r="G326" i="2" s="1"/>
  <c r="G324" i="2" s="1"/>
  <c r="G327" i="2"/>
  <c r="G335" i="2"/>
  <c r="G334" i="2"/>
  <c r="G344" i="2" s="1"/>
  <c r="G336" i="2"/>
  <c r="G339" i="2"/>
  <c r="G338" i="2" s="1"/>
  <c r="G342" i="2"/>
  <c r="G341" i="2" s="1"/>
  <c r="D354" i="2"/>
  <c r="D42" i="4"/>
  <c r="D355" i="2"/>
  <c r="D43" i="4" s="1"/>
  <c r="J63" i="2"/>
  <c r="D185" i="2"/>
  <c r="G185" i="2" s="1"/>
  <c r="D187" i="2"/>
  <c r="G187" i="2"/>
  <c r="G300" i="2" l="1"/>
  <c r="G329" i="2" s="1"/>
  <c r="G33" i="4" s="1"/>
  <c r="G34" i="4"/>
  <c r="G283" i="2"/>
  <c r="G31" i="4" s="1"/>
  <c r="G195" i="2"/>
  <c r="D188" i="2"/>
  <c r="G188" i="2" s="1"/>
  <c r="G182" i="2" s="1"/>
  <c r="G206" i="2" s="1"/>
  <c r="G29" i="4" s="1"/>
  <c r="D106" i="2"/>
  <c r="G106" i="2" s="1"/>
  <c r="G105" i="2"/>
  <c r="D133" i="2" s="1"/>
  <c r="G133" i="2" s="1"/>
  <c r="G85" i="2"/>
  <c r="G21" i="4" s="1"/>
  <c r="G23" i="4" s="1"/>
  <c r="G20" i="4"/>
  <c r="J79" i="2"/>
  <c r="D143" i="2" s="1"/>
  <c r="G143" i="2" s="1"/>
  <c r="D145" i="2" s="1"/>
  <c r="G145" i="2" s="1"/>
  <c r="J64" i="2"/>
  <c r="G95" i="2" l="1"/>
  <c r="G149" i="2" s="1"/>
  <c r="G28" i="4" s="1"/>
  <c r="G36" i="4" s="1"/>
  <c r="G38" i="4" s="1"/>
  <c r="G41" i="4" s="1"/>
  <c r="G135" i="2"/>
  <c r="G88" i="2"/>
  <c r="G350" i="2" s="1"/>
  <c r="L12" i="2" s="1"/>
  <c r="G347" i="2" l="1"/>
  <c r="G351" i="2" s="1"/>
  <c r="L13" i="2" l="1"/>
  <c r="L14" i="2" s="1"/>
  <c r="G352" i="2"/>
  <c r="F354" i="2" s="1"/>
  <c r="G354" i="2" s="1"/>
  <c r="F355" i="2" l="1"/>
  <c r="G355" i="2" s="1"/>
  <c r="G42" i="4"/>
  <c r="L15" i="2"/>
  <c r="G43" i="4" l="1"/>
  <c r="G45" i="4" s="1"/>
  <c r="G356" i="2"/>
  <c r="L16" i="2"/>
  <c r="L17" i="2" s="1"/>
  <c r="M13" i="2" s="1"/>
</calcChain>
</file>

<file path=xl/sharedStrings.xml><?xml version="1.0" encoding="utf-8"?>
<sst xmlns="http://schemas.openxmlformats.org/spreadsheetml/2006/main" count="628" uniqueCount="334">
  <si>
    <t>Music Supervisor</t>
  </si>
  <si>
    <t>Production Coordinator</t>
  </si>
  <si>
    <t xml:space="preserve">   Box/Computer Rental - Prod Coord</t>
  </si>
  <si>
    <t>Director's Assistant</t>
  </si>
  <si>
    <t xml:space="preserve">   Post - part time</t>
  </si>
  <si>
    <t xml:space="preserve">   Box/Computer Rental - Dir Asst</t>
  </si>
  <si>
    <t xml:space="preserve">   Post/Color timing</t>
  </si>
  <si>
    <t>Personnel Taxes (FICA, Medicare, FUI, SUI, payroll)</t>
  </si>
  <si>
    <t>PROFESSIONAL SERVICES</t>
  </si>
  <si>
    <t>Bank Charges</t>
  </si>
  <si>
    <t>COLOR CORRECTION</t>
  </si>
  <si>
    <t>VHS copies NTSC</t>
  </si>
  <si>
    <t>VHS copies PAL</t>
  </si>
  <si>
    <t>SUBTITLING</t>
  </si>
  <si>
    <t>Office Meals</t>
  </si>
  <si>
    <t>TOTAL $ COST</t>
  </si>
  <si>
    <t>TOTAL BELOW THE LINE</t>
  </si>
  <si>
    <t>BELOW-THE-LINE:</t>
  </si>
  <si>
    <t>ABOVE-THE-LINE:</t>
  </si>
  <si>
    <t>ADDITIONAL REQUIRED ITEMS</t>
  </si>
  <si>
    <t>Photocopy &amp; Fax</t>
  </si>
  <si>
    <t>PRICE</t>
  </si>
  <si>
    <t>CONTINGENCY</t>
  </si>
  <si>
    <t>SAMPLE BUDGET</t>
  </si>
  <si>
    <t>Producer</t>
  </si>
  <si>
    <t>BUDGET SUMMARY</t>
  </si>
  <si>
    <t>*** Do not print ***</t>
  </si>
  <si>
    <t>CONSTANTS TABLE</t>
  </si>
  <si>
    <t>weeks research</t>
  </si>
  <si>
    <t>weeks pre-production</t>
  </si>
  <si>
    <t>weeks production</t>
  </si>
  <si>
    <t>weeks editing</t>
  </si>
  <si>
    <t>weeks finishing</t>
  </si>
  <si>
    <t>Dir/Prod</t>
  </si>
  <si>
    <t>TALENT</t>
  </si>
  <si>
    <t>Union &amp; Guild Performers</t>
  </si>
  <si>
    <t>Union &amp; Guild Fees</t>
  </si>
  <si>
    <t>tape</t>
  </si>
  <si>
    <t>Postage</t>
  </si>
  <si>
    <t>EDITORIAL STAFF</t>
  </si>
  <si>
    <t>MUSIC/COMPOSER</t>
  </si>
  <si>
    <t>POST SOUND</t>
  </si>
  <si>
    <t>Expendables</t>
  </si>
  <si>
    <t>years</t>
  </si>
  <si>
    <t>LOGGING + TRANSCRIPTIONS</t>
  </si>
  <si>
    <t>ABOVE THE LINE</t>
  </si>
  <si>
    <t xml:space="preserve"> </t>
  </si>
  <si>
    <t>CLOSED CAPTIONING</t>
  </si>
  <si>
    <t>INSURANCE</t>
  </si>
  <si>
    <t>Local Transportation</t>
  </si>
  <si>
    <t xml:space="preserve">INSTRUCTIONS: There are formulas linking the constants table on the right to many of the quantities in the "#" column below. This means that if you enter a number in the constants table (for example, the number of shooting days), it will automatically fill in several lines in the budget that depend on that number. This is designed to make the budget somewhat automated. If you want to use this feature, fill in the relevant boxes in the constants table BEFORE entering information in the budget. Otherwise, you can delete the formulas in the "#" column and enter all quantities manually. Happy Budgeting! </t>
  </si>
  <si>
    <t xml:space="preserve">IMPORTANT NOTE/CAUTION: This template is provided as a courtesy and there is no guarantee whatsoever that all formulas are correct or that it is appropriate for your project. As always, every project is unique and there is no substitute for the advice of an experienced producer, line producer or production manager.
</t>
  </si>
  <si>
    <t>Editor Shoot</t>
  </si>
  <si>
    <t>Editor Edit</t>
  </si>
  <si>
    <t>Editor Finishing</t>
  </si>
  <si>
    <t>Asst Edit Edit</t>
  </si>
  <si>
    <t>Sound equipment rentals</t>
  </si>
  <si>
    <t>Graphics &amp; Titles Designer</t>
  </si>
  <si>
    <t>Panasonic DVX100a 24P or similar (buy/sell)</t>
  </si>
  <si>
    <t>Tripod (but/sell)</t>
  </si>
  <si>
    <t>Final Cut System (buy/sell)</t>
  </si>
  <si>
    <t>Edit System RAM, FCP add-ons (buy/sell)</t>
  </si>
  <si>
    <t>DV Deck (buy/sell)</t>
  </si>
  <si>
    <t>Hard Drives (buy/sell w/FCP system)</t>
  </si>
  <si>
    <t>Researcher fees (Outside contractor)</t>
  </si>
  <si>
    <t>Staff Researcher</t>
  </si>
  <si>
    <t>DV 24P</t>
  </si>
  <si>
    <t xml:space="preserve">Producer/Writer/Director (loanout) </t>
  </si>
  <si>
    <t>Add'l Music Rights (songs, etc.)</t>
  </si>
  <si>
    <t xml:space="preserve">   Shoot </t>
  </si>
  <si>
    <t>Stills Reproduction</t>
  </si>
  <si>
    <t>Errors &amp; Omissions Insurance</t>
  </si>
  <si>
    <t>Closed Captioning</t>
  </si>
  <si>
    <t>Preview tape fees</t>
  </si>
  <si>
    <t>Loss, Damage &amp; Repair</t>
  </si>
  <si>
    <t>GRAND TOTAL</t>
  </si>
  <si>
    <t>weeks</t>
  </si>
  <si>
    <t>days</t>
  </si>
  <si>
    <t>Transcriptions</t>
  </si>
  <si>
    <t>Allow</t>
  </si>
  <si>
    <t>OFFICE/ADMIN</t>
  </si>
  <si>
    <t>Composer (all-in package includes musicians, score, and recording session)</t>
  </si>
  <si>
    <t>Translations</t>
  </si>
  <si>
    <t>Line Producer</t>
  </si>
  <si>
    <t xml:space="preserve">   Box Rental - Line Producer</t>
  </si>
  <si>
    <t>Sales tax on tape stock</t>
  </si>
  <si>
    <t>$</t>
  </si>
  <si>
    <t>Voiceover Recording</t>
  </si>
  <si>
    <t>FISCAL SPONSOR FEE</t>
  </si>
  <si>
    <t>DIRECTORS, PRODUCERS, WRITERS</t>
  </si>
  <si>
    <t>Writer</t>
  </si>
  <si>
    <t xml:space="preserve">   Box Rental - Writer</t>
  </si>
  <si>
    <t>Per Diem (includes travel days)</t>
  </si>
  <si>
    <t>PA #2</t>
  </si>
  <si>
    <t>Hair/Makeup/Wardrobe Stylist</t>
  </si>
  <si>
    <t>Production Assistant #1</t>
  </si>
  <si>
    <t>Production Assistant #2</t>
  </si>
  <si>
    <t xml:space="preserve">Assistant Camera </t>
  </si>
  <si>
    <t xml:space="preserve">   Prep during shoot</t>
  </si>
  <si>
    <t>Asst Edit Log</t>
  </si>
  <si>
    <t>Asst Edit Setup</t>
  </si>
  <si>
    <t>Sound equipment purchases</t>
  </si>
  <si>
    <t>Lighting &amp; grip package rental</t>
  </si>
  <si>
    <t>STUDIO FACILITIES</t>
  </si>
  <si>
    <t>Studio facility rental</t>
  </si>
  <si>
    <t>Electricity &amp; facility charges</t>
  </si>
  <si>
    <t>Researcher</t>
  </si>
  <si>
    <t>Research:</t>
  </si>
  <si>
    <t>Prep:</t>
  </si>
  <si>
    <t xml:space="preserve"> weeks</t>
  </si>
  <si>
    <t>Shoot:</t>
  </si>
  <si>
    <t>Wrap:</t>
  </si>
  <si>
    <t>Post:</t>
  </si>
  <si>
    <t>TOTAL:</t>
  </si>
  <si>
    <t>weeks wrap/prep for edit</t>
  </si>
  <si>
    <t>weeks total</t>
  </si>
  <si>
    <t xml:space="preserve">   Prep</t>
  </si>
  <si>
    <t xml:space="preserve">   Shoot</t>
  </si>
  <si>
    <t xml:space="preserve">   Wrap</t>
  </si>
  <si>
    <t>week</t>
  </si>
  <si>
    <t xml:space="preserve">   Post</t>
  </si>
  <si>
    <t>STORY &amp; OTHER RIGHTS</t>
  </si>
  <si>
    <t>Story Rights</t>
  </si>
  <si>
    <t>Title Report (Thomson &amp; Thomson)</t>
  </si>
  <si>
    <t>ARCHIVAL PHOTOGRAPHS &amp; STILLS</t>
  </si>
  <si>
    <t>Preview fees</t>
  </si>
  <si>
    <t>Shipping/messenger</t>
  </si>
  <si>
    <t>Stills duplication costs</t>
  </si>
  <si>
    <t>stills</t>
  </si>
  <si>
    <t>STOCK FOOTAGE &amp; FILM CLIPS</t>
  </si>
  <si>
    <t>Stock footage licensing</t>
  </si>
  <si>
    <t>Stock footage transfer costs</t>
  </si>
  <si>
    <t>Film clip transfer costs</t>
  </si>
  <si>
    <t>Film clip licensing</t>
  </si>
  <si>
    <t>Worker's Compensation</t>
  </si>
  <si>
    <t>Office &amp; Administration costs</t>
  </si>
  <si>
    <t>Technical Support</t>
  </si>
  <si>
    <t>Pre-Production and Development</t>
  </si>
  <si>
    <t>#</t>
  </si>
  <si>
    <t>UNIT</t>
  </si>
  <si>
    <t>TOTAL</t>
  </si>
  <si>
    <t>Producing Staff</t>
  </si>
  <si>
    <t>flat</t>
  </si>
  <si>
    <t>%</t>
  </si>
  <si>
    <t>drives</t>
  </si>
  <si>
    <t>months</t>
  </si>
  <si>
    <t>seconds</t>
  </si>
  <si>
    <t>tapes</t>
  </si>
  <si>
    <t>PROMOTION &amp; PUBLICITY</t>
  </si>
  <si>
    <t>Publicist</t>
  </si>
  <si>
    <t>WEBSITE</t>
  </si>
  <si>
    <t>month</t>
  </si>
  <si>
    <t>Equipment Repair</t>
  </si>
  <si>
    <t>Miscellaneous</t>
  </si>
  <si>
    <t>EDITORIAL SUPPLIES</t>
  </si>
  <si>
    <t>LOCAL EXPENSES</t>
  </si>
  <si>
    <t>CAMERA</t>
  </si>
  <si>
    <t>salary</t>
  </si>
  <si>
    <t>Fiscal Sponsor Fees</t>
  </si>
  <si>
    <t>EDITORIAL EQUIPMENT &amp; FACILITY</t>
  </si>
  <si>
    <t>General Liability insurance package</t>
  </si>
  <si>
    <t>Postcards &amp; Business Cards</t>
  </si>
  <si>
    <t>Edit office supplies</t>
  </si>
  <si>
    <t>Edit meals &amp; snacks</t>
  </si>
  <si>
    <t>Tape stock &amp; blank media</t>
  </si>
  <si>
    <t>Edit gas/mileage</t>
  </si>
  <si>
    <t>GRAPHICS &amp; MOTION CONTROL</t>
  </si>
  <si>
    <t>Motion Control (still photographs)</t>
  </si>
  <si>
    <t>ONLINE EDIT</t>
  </si>
  <si>
    <t>FORMAT CONVERSIONS</t>
  </si>
  <si>
    <t>Misc format conversions</t>
  </si>
  <si>
    <t>Upconversions/downconversions</t>
  </si>
  <si>
    <t>PAL-NTSC transfers</t>
  </si>
  <si>
    <t>Digibeta masters</t>
  </si>
  <si>
    <t>DVCAM Dubs</t>
  </si>
  <si>
    <t>Beta SP copies NTSC</t>
  </si>
  <si>
    <t>Sound design, edit, and mix (combined pkg)</t>
  </si>
  <si>
    <t>"B" Camera Director of Photography</t>
  </si>
  <si>
    <t>Travel Shoot Days</t>
  </si>
  <si>
    <t>ACAM Interview tapes</t>
  </si>
  <si>
    <t>meals</t>
  </si>
  <si>
    <t>roundtrip</t>
  </si>
  <si>
    <t>Design &amp; coding</t>
  </si>
  <si>
    <t>Webmaster/maintenance</t>
  </si>
  <si>
    <t>Books, research materials</t>
  </si>
  <si>
    <t>Program:</t>
  </si>
  <si>
    <t>Format:</t>
  </si>
  <si>
    <t>payroll</t>
  </si>
  <si>
    <t xml:space="preserve">   Edit period</t>
  </si>
  <si>
    <t xml:space="preserve">   Post sound, online, color correction</t>
  </si>
  <si>
    <t>Assistant Editor</t>
  </si>
  <si>
    <t xml:space="preserve">   Setup edit room &amp; system</t>
  </si>
  <si>
    <t xml:space="preserve">   Log &amp; capture all footage</t>
  </si>
  <si>
    <t xml:space="preserve">   Part time - rest of edit period</t>
  </si>
  <si>
    <t xml:space="preserve">   Part time - post sound, online, color correction</t>
  </si>
  <si>
    <t>Dir asst Prep</t>
  </si>
  <si>
    <t>LP Prep</t>
  </si>
  <si>
    <t>LP Shoot</t>
  </si>
  <si>
    <t>LP Post</t>
  </si>
  <si>
    <t>LP Wrap</t>
  </si>
  <si>
    <t>Coord Prep</t>
  </si>
  <si>
    <t>Coord Shoot</t>
  </si>
  <si>
    <t>Coord Wrap</t>
  </si>
  <si>
    <t>DP Prep</t>
  </si>
  <si>
    <t>Wardrobe purchases for studio interviews</t>
  </si>
  <si>
    <t>Wardrobe rentals for studio interviews</t>
  </si>
  <si>
    <t>(assume half the tapes are interviews that need to be transcribed)</t>
  </si>
  <si>
    <t>Airfare</t>
  </si>
  <si>
    <t xml:space="preserve">   Dir/Prod, DP in NYC</t>
  </si>
  <si>
    <t xml:space="preserve">   Dir/Prod, DP from LAX to NYC</t>
  </si>
  <si>
    <t>Hotel</t>
  </si>
  <si>
    <t xml:space="preserve">   Box Rental - Dir/Prod</t>
  </si>
  <si>
    <t xml:space="preserve">   Expenses - Dir/Prod</t>
  </si>
  <si>
    <t xml:space="preserve">   Box Rental - Prod</t>
  </si>
  <si>
    <t xml:space="preserve">   Expenses - Prod</t>
  </si>
  <si>
    <t>Executive Producer</t>
  </si>
  <si>
    <t>DP Shoot</t>
  </si>
  <si>
    <t>DP Post</t>
  </si>
  <si>
    <t>1st AC Prep</t>
  </si>
  <si>
    <t>1st AC Wrap</t>
  </si>
  <si>
    <t>1st AC Shoot</t>
  </si>
  <si>
    <t>Dir asst Shoot</t>
  </si>
  <si>
    <t>Dir asst Wrap</t>
  </si>
  <si>
    <t>Dir asst Post</t>
  </si>
  <si>
    <t>Tapes per camera per day</t>
  </si>
  <si>
    <t>Add'l "B" camera pkg rentals</t>
  </si>
  <si>
    <t>Business Auto Liability</t>
  </si>
  <si>
    <t>Transcription for "as-broadcast" cut</t>
  </si>
  <si>
    <t>miles</t>
  </si>
  <si>
    <t>DV Tape stock for protection masters</t>
  </si>
  <si>
    <t>60min</t>
  </si>
  <si>
    <t xml:space="preserve">DV Tape Stock </t>
  </si>
  <si>
    <t>(assume 3 tapes per camera per day)</t>
  </si>
  <si>
    <t>Add'l meals for days w/sound</t>
  </si>
  <si>
    <t>Meals (Dir/Prod, DP, PA)</t>
  </si>
  <si>
    <t>Add'l meals for days w/"B" cam and add'l PA</t>
  </si>
  <si>
    <t>Location Fees, Permits, Gratuities</t>
  </si>
  <si>
    <t>Parking lots &amp; fees</t>
  </si>
  <si>
    <t>PRODUCTION FILM &amp; LAB</t>
  </si>
  <si>
    <t>DV Deck rental for clones</t>
  </si>
  <si>
    <t>SET DRESSING</t>
  </si>
  <si>
    <t>Set dressing for studio interviews</t>
  </si>
  <si>
    <t>Miscellaneous set dressing</t>
  </si>
  <si>
    <t>WARDROBE</t>
  </si>
  <si>
    <t>days shooting</t>
  </si>
  <si>
    <t>days w/sound</t>
  </si>
  <si>
    <t>days w/BCAM</t>
  </si>
  <si>
    <t xml:space="preserve">   Expenses - Exec Prod</t>
  </si>
  <si>
    <t>Editor</t>
  </si>
  <si>
    <t>Misc camera accessories</t>
  </si>
  <si>
    <t>SOUND</t>
  </si>
  <si>
    <t>Misc accessories</t>
  </si>
  <si>
    <t>Gas/Mileage</t>
  </si>
  <si>
    <t>Snacks/Craft Service</t>
  </si>
  <si>
    <t>Online Suite</t>
  </si>
  <si>
    <t>Asst Edit Finish</t>
  </si>
  <si>
    <t>Gaffer</t>
  </si>
  <si>
    <t>Sound</t>
  </si>
  <si>
    <t xml:space="preserve">Stylist </t>
  </si>
  <si>
    <t>PA #1</t>
  </si>
  <si>
    <t>PRODUCTION STAFF</t>
  </si>
  <si>
    <t>allow</t>
  </si>
  <si>
    <t>RESEARCH</t>
  </si>
  <si>
    <t>Domain name</t>
  </si>
  <si>
    <t xml:space="preserve">Hosting </t>
  </si>
  <si>
    <t>hours</t>
  </si>
  <si>
    <t>Director of Photography</t>
  </si>
  <si>
    <t>LIGHTING &amp; GRIP</t>
  </si>
  <si>
    <t>Stills licensing</t>
  </si>
  <si>
    <t>TOTAL ABOVE THE LINE (A)</t>
  </si>
  <si>
    <t>BELOW THE LINE</t>
  </si>
  <si>
    <t>SUB TOTAL</t>
  </si>
  <si>
    <t>TOTAL BELOW THE LINE (B)</t>
  </si>
  <si>
    <t>PUBLICITY STILLS</t>
  </si>
  <si>
    <t>Subtitles Design &amp; Render</t>
  </si>
  <si>
    <t>Graphic Artist</t>
  </si>
  <si>
    <t>Photographer</t>
  </si>
  <si>
    <t>Film, Processing, Prints</t>
  </si>
  <si>
    <t>Press Materials</t>
  </si>
  <si>
    <t>FISCAL SPONSOR FEES (IF ANY)</t>
  </si>
  <si>
    <t>Batteries, Expendables, etc.</t>
  </si>
  <si>
    <t>&lt;&lt;&lt;&lt; BUDGET &gt;&gt;&gt;&gt;</t>
  </si>
  <si>
    <t>TOTAL BUDGET</t>
  </si>
  <si>
    <t>SUBTOTAL (ATL + BTL)</t>
  </si>
  <si>
    <t>VHS Stock for screeners</t>
  </si>
  <si>
    <t>TRAVEL EXPENSES</t>
  </si>
  <si>
    <t>Logging (interns)</t>
  </si>
  <si>
    <t>Office Supplies</t>
  </si>
  <si>
    <t>Color Correction</t>
  </si>
  <si>
    <t>Telephone</t>
  </si>
  <si>
    <t>Add'l Boom Operator</t>
  </si>
  <si>
    <t>Sound Recordist</t>
  </si>
  <si>
    <t>months total</t>
  </si>
  <si>
    <t xml:space="preserve">  </t>
  </si>
  <si>
    <t>Videos, screenings</t>
  </si>
  <si>
    <t>Meetings (advisors, staff, etc.)</t>
  </si>
  <si>
    <t>Misc research</t>
  </si>
  <si>
    <t>Edit add'l parking space</t>
  </si>
  <si>
    <t>Legal</t>
  </si>
  <si>
    <t>Incidentals &amp; gratuities</t>
  </si>
  <si>
    <t xml:space="preserve">   Dir/Prod</t>
  </si>
  <si>
    <t xml:space="preserve">   DP</t>
  </si>
  <si>
    <t>Add'l baggage fees for equipment</t>
  </si>
  <si>
    <t xml:space="preserve">   Travel</t>
  </si>
  <si>
    <t>Rights, Music &amp; Talent</t>
  </si>
  <si>
    <t>TOTAL ABOVE THE LINE</t>
  </si>
  <si>
    <t>Crew &amp; Personnel</t>
  </si>
  <si>
    <t>Production  Expenses</t>
  </si>
  <si>
    <t>Travel and related expenses</t>
  </si>
  <si>
    <t>Post-production</t>
  </si>
  <si>
    <t>Insurance</t>
  </si>
  <si>
    <t>Equipment &amp; Video/Negative Insurance</t>
  </si>
  <si>
    <t xml:space="preserve">ADDITIONAL INFORMATION: For a description of some of the line items in this template, download the article "An Introduction to Documentary Budgeting" by Robert Bahar at http://www.doculink.org/Downloads/IntroDocBudgetBahar.pdf. For more details, a good place to start is the book Film and Video Budgets by Michael Wiese and Deke Simon. It has three sample documentary budgets and includes detailed explanations of the rationale behind each line item. And for a detailed discussion of the rights for music, footage, photo and story (which can have a huge impact on your budget), check out Michael C. Donaldson’s excellent book Clearance and Copyright: Everything the Independent Filmmaker Needs to Know. 
</t>
  </si>
  <si>
    <t xml:space="preserve">INSTRUCTIONS: Enter your information on the detail page first. Almost all of the formulas on the topsheet should calculate automatically from the detail page. As you make changes to the formulas on the detail page, you will need to check and update these formulas accordingly. Happy Budgeting! </t>
  </si>
  <si>
    <t>hotel nights</t>
  </si>
  <si>
    <t>fees</t>
  </si>
  <si>
    <t>Edit room rental w/2 parking spaces</t>
  </si>
  <si>
    <t>Production Office Rental</t>
  </si>
  <si>
    <t>Add'l parking space</t>
  </si>
  <si>
    <t>Bookkeeper</t>
  </si>
  <si>
    <t>Other Required Items</t>
  </si>
  <si>
    <t>SUBTOTAL</t>
  </si>
  <si>
    <t>Contingency</t>
  </si>
  <si>
    <t>FISCAL SPONSOR FEES</t>
  </si>
  <si>
    <t>TRANSFERS &amp; DUPLICATION</t>
  </si>
  <si>
    <t>Misc transfers</t>
  </si>
  <si>
    <t>.</t>
  </si>
  <si>
    <t>TOTAL ATL</t>
  </si>
  <si>
    <t>TOTAL BTL</t>
  </si>
  <si>
    <r>
      <t xml:space="preserve">Producer/Director: </t>
    </r>
    <r>
      <rPr>
        <sz val="9"/>
        <rFont val="Abadi MT Condensed"/>
        <family val="2"/>
      </rPr>
      <t>Great filmmaker</t>
    </r>
  </si>
  <si>
    <r>
      <t xml:space="preserve">Locations: </t>
    </r>
    <r>
      <rPr>
        <sz val="9"/>
        <rFont val="Abadi MT Condensed"/>
        <family val="2"/>
      </rPr>
      <t>Los Angeles, New York</t>
    </r>
    <r>
      <rPr>
        <b/>
        <sz val="9"/>
        <rFont val="Abadi MT Condensed"/>
        <family val="2"/>
      </rPr>
      <t xml:space="preserve"> </t>
    </r>
  </si>
  <si>
    <r>
      <t xml:space="preserve">days </t>
    </r>
    <r>
      <rPr>
        <sz val="8"/>
        <rFont val="Abadi MT Condensed"/>
        <family val="2"/>
      </rPr>
      <t>(over 12 wks)</t>
    </r>
  </si>
  <si>
    <r>
      <t>Budget date:</t>
    </r>
    <r>
      <rPr>
        <sz val="9"/>
        <rFont val="Abadi MT Condensed"/>
        <family val="2"/>
      </rPr>
      <t xml:space="preserve"> 8/1/2005</t>
    </r>
  </si>
  <si>
    <r>
      <t xml:space="preserve">   Travel </t>
    </r>
    <r>
      <rPr>
        <i/>
        <sz val="9"/>
        <rFont val="Abadi MT Condensed"/>
        <family val="2"/>
      </rPr>
      <t>(none - hired locally in each city)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</si>
</sst>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USD]\ #,##0.00"/>
    <numFmt numFmtId="165" formatCode="[$£-809]#,##0.00"/>
    <numFmt numFmtId="166" formatCode="_-* #,##0_F_B_-;\-* #,##0_F_B_-;_-* &quot;-&quot;??_F_B_-;_-@_-"/>
    <numFmt numFmtId="167" formatCode="#,##0.00&quot; F&quot;;[Red]\-#,##0.00&quot; F&quot;"/>
    <numFmt numFmtId="168" formatCode="0.0%"/>
    <numFmt numFmtId="169" formatCode="0.0"/>
  </numFmts>
  <fonts count="20">
    <font>
      <sz val="9"/>
      <name val="Geneva"/>
    </font>
    <font>
      <b/>
      <sz val="9"/>
      <name val="Geneva"/>
    </font>
    <font>
      <sz val="9"/>
      <name val="Geneva"/>
    </font>
    <font>
      <b/>
      <sz val="10"/>
      <name val="Geneva"/>
    </font>
    <font>
      <sz val="8"/>
      <name val="Geneva"/>
    </font>
    <font>
      <sz val="10"/>
      <name val="Geneva"/>
    </font>
    <font>
      <b/>
      <u/>
      <sz val="10"/>
      <name val="Geneva"/>
    </font>
    <font>
      <b/>
      <sz val="18"/>
      <name val="Geneva"/>
    </font>
    <font>
      <sz val="18"/>
      <name val="Geneva"/>
    </font>
    <font>
      <sz val="9"/>
      <color indexed="10"/>
      <name val="Geneva"/>
    </font>
    <font>
      <sz val="9"/>
      <name val="Abadi MT Condensed"/>
      <family val="2"/>
    </font>
    <font>
      <sz val="10"/>
      <name val="Abadi MT Condensed"/>
      <family val="2"/>
    </font>
    <font>
      <sz val="9"/>
      <color indexed="10"/>
      <name val="Abadi MT Condensed"/>
      <family val="2"/>
    </font>
    <font>
      <sz val="8"/>
      <name val="Abadi MT Condensed"/>
      <family val="2"/>
    </font>
    <font>
      <b/>
      <sz val="10"/>
      <name val="Abadi MT Condensed"/>
      <family val="2"/>
    </font>
    <font>
      <b/>
      <sz val="9"/>
      <name val="Abadi MT Condensed"/>
      <family val="2"/>
    </font>
    <font>
      <b/>
      <u/>
      <sz val="10"/>
      <name val="Abadi MT Condensed"/>
      <family val="2"/>
    </font>
    <font>
      <i/>
      <sz val="9"/>
      <name val="Abadi MT Condensed"/>
      <family val="2"/>
    </font>
    <font>
      <sz val="7"/>
      <name val="Abadi MT Condensed"/>
      <family val="2"/>
    </font>
    <font>
      <b/>
      <i/>
      <sz val="10"/>
      <name val="Abadi MT Condensed"/>
      <family val="2"/>
    </font>
  </fonts>
  <fills count="4">
    <fill>
      <patternFill patternType="none"/>
    </fill>
    <fill>
      <patternFill patternType="gray125"/>
    </fill>
    <fill>
      <patternFill patternType="solid">
        <fgColor indexed="22"/>
        <bgColor indexed="64"/>
      </patternFill>
    </fill>
    <fill>
      <patternFill patternType="solid">
        <fgColor theme="2" tint="-0.249977111117893"/>
        <bgColor indexed="64"/>
      </patternFill>
    </fill>
  </fills>
  <borders count="84">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ck">
        <color indexed="64"/>
      </left>
      <right style="thin">
        <color indexed="64"/>
      </right>
      <top/>
      <bottom/>
      <diagonal/>
    </border>
    <border>
      <left/>
      <right style="thin">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48">
    <xf numFmtId="0" fontId="0" fillId="0" borderId="0" xfId="0"/>
    <xf numFmtId="0" fontId="0" fillId="0" borderId="0" xfId="0" applyBorder="1"/>
    <xf numFmtId="0" fontId="0" fillId="0" borderId="8" xfId="0" applyBorder="1"/>
    <xf numFmtId="0" fontId="3" fillId="0" borderId="0" xfId="0" applyFont="1"/>
    <xf numFmtId="0" fontId="2" fillId="0" borderId="0" xfId="0" applyFont="1"/>
    <xf numFmtId="0" fontId="2" fillId="0" borderId="0" xfId="0" applyFont="1" applyBorder="1"/>
    <xf numFmtId="0" fontId="5" fillId="0" borderId="0" xfId="0" applyFont="1"/>
    <xf numFmtId="166" fontId="2" fillId="0" borderId="0" xfId="1" applyNumberFormat="1" applyFont="1"/>
    <xf numFmtId="166" fontId="2" fillId="0" borderId="0" xfId="1" applyNumberFormat="1" applyFont="1" applyBorder="1"/>
    <xf numFmtId="38" fontId="2" fillId="0" borderId="0" xfId="0" applyNumberFormat="1" applyFont="1" applyBorder="1"/>
    <xf numFmtId="0" fontId="2" fillId="0" borderId="0" xfId="0" applyFont="1" applyAlignment="1">
      <alignment horizontal="center"/>
    </xf>
    <xf numFmtId="4" fontId="5" fillId="0" borderId="10" xfId="0" applyNumberFormat="1" applyFont="1" applyBorder="1" applyAlignment="1">
      <alignment vertical="center"/>
    </xf>
    <xf numFmtId="4" fontId="3" fillId="2" borderId="10" xfId="0" applyNumberFormat="1" applyFont="1" applyFill="1" applyBorder="1" applyAlignment="1">
      <alignment vertical="center"/>
    </xf>
    <xf numFmtId="3" fontId="1" fillId="2" borderId="11" xfId="0" applyNumberFormat="1" applyFont="1" applyFill="1" applyBorder="1" applyAlignment="1">
      <alignment horizontal="center" vertical="center"/>
    </xf>
    <xf numFmtId="166" fontId="2" fillId="2" borderId="13" xfId="1" applyNumberFormat="1" applyFont="1" applyFill="1" applyBorder="1" applyAlignment="1">
      <alignment vertical="center"/>
    </xf>
    <xf numFmtId="0" fontId="3" fillId="0" borderId="14" xfId="0" applyFont="1" applyBorder="1" applyAlignment="1">
      <alignment vertical="center"/>
    </xf>
    <xf numFmtId="0" fontId="2" fillId="0" borderId="11" xfId="0" applyFont="1" applyBorder="1" applyAlignment="1">
      <alignment horizontal="center" vertical="center"/>
    </xf>
    <xf numFmtId="166" fontId="2" fillId="0" borderId="13" xfId="1" applyNumberFormat="1" applyFont="1" applyBorder="1"/>
    <xf numFmtId="166" fontId="2" fillId="0" borderId="15" xfId="1" applyNumberFormat="1" applyFont="1" applyBorder="1"/>
    <xf numFmtId="0" fontId="5" fillId="0" borderId="0" xfId="0" applyFont="1" applyAlignment="1">
      <alignment vertical="center"/>
    </xf>
    <xf numFmtId="0" fontId="2" fillId="0" borderId="0" xfId="0" applyFont="1" applyAlignment="1">
      <alignment horizontal="center" vertical="center"/>
    </xf>
    <xf numFmtId="166" fontId="1" fillId="0" borderId="13" xfId="1" applyNumberFormat="1" applyFont="1" applyBorder="1" applyAlignment="1">
      <alignment horizontal="center" vertical="center"/>
    </xf>
    <xf numFmtId="4" fontId="5" fillId="0" borderId="14" xfId="0" applyNumberFormat="1"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5" fillId="0" borderId="14" xfId="0" applyFont="1" applyBorder="1" applyAlignment="1">
      <alignment vertical="center"/>
    </xf>
    <xf numFmtId="0" fontId="1" fillId="0" borderId="11" xfId="0" applyFont="1" applyBorder="1" applyAlignment="1">
      <alignment horizontal="center" vertical="center"/>
    </xf>
    <xf numFmtId="0" fontId="5" fillId="0" borderId="10" xfId="0" applyFont="1" applyBorder="1" applyAlignment="1">
      <alignment vertical="center"/>
    </xf>
    <xf numFmtId="168" fontId="2" fillId="0" borderId="13" xfId="2" applyNumberFormat="1" applyFont="1" applyBorder="1" applyAlignment="1">
      <alignment horizontal="center" vertical="center"/>
    </xf>
    <xf numFmtId="0" fontId="3" fillId="0" borderId="19" xfId="0" applyFont="1" applyFill="1" applyBorder="1" applyAlignment="1">
      <alignment vertical="center"/>
    </xf>
    <xf numFmtId="0" fontId="2" fillId="0" borderId="11" xfId="0" applyFont="1" applyFill="1" applyBorder="1" applyAlignment="1">
      <alignment horizontal="center" vertical="center"/>
    </xf>
    <xf numFmtId="166" fontId="2" fillId="0" borderId="0" xfId="0" applyNumberFormat="1" applyFont="1"/>
    <xf numFmtId="0" fontId="5" fillId="0" borderId="0" xfId="0" applyFont="1" applyBorder="1" applyAlignment="1">
      <alignment vertical="center"/>
    </xf>
    <xf numFmtId="166" fontId="1" fillId="0" borderId="0" xfId="1" applyNumberFormat="1" applyFont="1" applyBorder="1" applyAlignment="1">
      <alignment horizontal="center" vertical="center"/>
    </xf>
    <xf numFmtId="166" fontId="5" fillId="0" borderId="7" xfId="1" applyNumberFormat="1" applyFont="1" applyBorder="1" applyAlignment="1">
      <alignment vertical="center"/>
    </xf>
    <xf numFmtId="166" fontId="5" fillId="2" borderId="7" xfId="1" applyNumberFormat="1" applyFont="1" applyFill="1" applyBorder="1" applyAlignment="1">
      <alignment vertical="center"/>
    </xf>
    <xf numFmtId="0" fontId="3" fillId="0" borderId="0" xfId="0" applyFont="1" applyBorder="1" applyAlignment="1">
      <alignment vertical="center"/>
    </xf>
    <xf numFmtId="166" fontId="1" fillId="0" borderId="12" xfId="1" applyNumberFormat="1" applyFont="1" applyBorder="1" applyAlignment="1">
      <alignment horizontal="center" vertical="center"/>
    </xf>
    <xf numFmtId="166" fontId="3" fillId="0" borderId="7" xfId="1" applyNumberFormat="1" applyFont="1" applyBorder="1"/>
    <xf numFmtId="166" fontId="3" fillId="0" borderId="0" xfId="1" applyNumberFormat="1" applyFont="1" applyBorder="1"/>
    <xf numFmtId="38" fontId="5" fillId="0" borderId="0" xfId="0" applyNumberFormat="1" applyFont="1" applyBorder="1"/>
    <xf numFmtId="166" fontId="5" fillId="0" borderId="0" xfId="1" applyNumberFormat="1" applyFont="1" applyBorder="1"/>
    <xf numFmtId="166" fontId="5" fillId="0" borderId="8" xfId="1" applyNumberFormat="1" applyFont="1" applyBorder="1"/>
    <xf numFmtId="3" fontId="3" fillId="0" borderId="7" xfId="1" applyNumberFormat="1" applyFont="1" applyBorder="1" applyAlignment="1">
      <alignment horizontal="center" vertical="center"/>
    </xf>
    <xf numFmtId="3" fontId="3" fillId="0" borderId="15" xfId="1" applyNumberFormat="1" applyFont="1" applyFill="1" applyBorder="1" applyAlignment="1">
      <alignment horizontal="center" vertical="center"/>
    </xf>
    <xf numFmtId="166" fontId="3" fillId="0" borderId="7" xfId="1" applyNumberFormat="1" applyFont="1" applyBorder="1" applyAlignment="1">
      <alignment vertical="center"/>
    </xf>
    <xf numFmtId="0" fontId="6" fillId="0" borderId="72" xfId="0" applyFont="1" applyBorder="1" applyAlignment="1">
      <alignment vertical="center"/>
    </xf>
    <xf numFmtId="166" fontId="5" fillId="0" borderId="16" xfId="1" applyNumberFormat="1" applyFont="1" applyBorder="1"/>
    <xf numFmtId="0" fontId="0" fillId="0" borderId="7" xfId="0" applyBorder="1"/>
    <xf numFmtId="0" fontId="0" fillId="0" borderId="62" xfId="0" applyBorder="1"/>
    <xf numFmtId="0" fontId="0" fillId="0" borderId="15" xfId="0" applyBorder="1"/>
    <xf numFmtId="0" fontId="3" fillId="0" borderId="10" xfId="0" applyFont="1" applyBorder="1" applyAlignment="1">
      <alignment vertical="center"/>
    </xf>
    <xf numFmtId="166" fontId="1" fillId="0" borderId="62" xfId="1" applyNumberFormat="1" applyFont="1" applyBorder="1" applyAlignment="1">
      <alignment horizontal="center" vertical="center" wrapText="1"/>
    </xf>
    <xf numFmtId="38" fontId="8" fillId="0" borderId="0" xfId="0" applyNumberFormat="1" applyFont="1" applyBorder="1"/>
    <xf numFmtId="0" fontId="8" fillId="0" borderId="0" xfId="0" applyFont="1"/>
    <xf numFmtId="0" fontId="2" fillId="0" borderId="0" xfId="0" applyFont="1" applyAlignment="1">
      <alignment horizontal="right" vertical="center"/>
    </xf>
    <xf numFmtId="0" fontId="2" fillId="0" borderId="0" xfId="0" applyFont="1" applyAlignment="1">
      <alignment horizontal="left" vertical="center"/>
    </xf>
    <xf numFmtId="166" fontId="2" fillId="0" borderId="0" xfId="1" applyNumberFormat="1" applyFont="1" applyAlignment="1">
      <alignment horizontal="right" vertical="center"/>
    </xf>
    <xf numFmtId="166" fontId="2" fillId="0" borderId="21" xfId="1" applyNumberFormat="1" applyFont="1" applyBorder="1" applyAlignment="1">
      <alignment horizontal="right" vertical="center"/>
    </xf>
    <xf numFmtId="166" fontId="2" fillId="0" borderId="18" xfId="1" applyNumberFormat="1" applyFont="1" applyBorder="1" applyAlignment="1">
      <alignment horizontal="right" vertical="center"/>
    </xf>
    <xf numFmtId="166" fontId="2" fillId="0" borderId="13" xfId="1" applyNumberFormat="1" applyFont="1" applyBorder="1" applyAlignment="1">
      <alignment horizontal="right" vertical="center"/>
    </xf>
    <xf numFmtId="166" fontId="2" fillId="0" borderId="11" xfId="1" applyNumberFormat="1" applyFont="1" applyBorder="1" applyAlignment="1">
      <alignment horizontal="right" vertical="center"/>
    </xf>
    <xf numFmtId="166" fontId="1" fillId="2" borderId="11" xfId="1" applyNumberFormat="1" applyFont="1" applyFill="1" applyBorder="1" applyAlignment="1">
      <alignment horizontal="right" vertical="center"/>
    </xf>
    <xf numFmtId="166" fontId="2" fillId="0" borderId="0" xfId="1" applyNumberFormat="1" applyFont="1" applyBorder="1" applyAlignment="1">
      <alignment horizontal="right" vertical="center"/>
    </xf>
    <xf numFmtId="166" fontId="2" fillId="0" borderId="16" xfId="1" applyNumberFormat="1" applyFont="1" applyBorder="1" applyAlignment="1">
      <alignment horizontal="right" vertical="center"/>
    </xf>
    <xf numFmtId="166" fontId="1" fillId="0" borderId="11" xfId="1" applyNumberFormat="1" applyFont="1" applyBorder="1" applyAlignment="1">
      <alignment horizontal="right" vertical="center"/>
    </xf>
    <xf numFmtId="166" fontId="2" fillId="0" borderId="11" xfId="1" applyNumberFormat="1" applyFont="1" applyFill="1" applyBorder="1" applyAlignment="1">
      <alignment horizontal="right" vertical="center"/>
    </xf>
    <xf numFmtId="166" fontId="2" fillId="0" borderId="0" xfId="1" applyNumberFormat="1" applyFont="1" applyAlignment="1">
      <alignment horizontal="right"/>
    </xf>
    <xf numFmtId="0" fontId="2" fillId="0" borderId="0" xfId="0" applyFont="1" applyAlignment="1">
      <alignment horizontal="right"/>
    </xf>
    <xf numFmtId="0" fontId="9" fillId="0" borderId="0" xfId="0" applyFont="1" applyFill="1" applyAlignment="1">
      <alignment wrapText="1"/>
    </xf>
    <xf numFmtId="0" fontId="7" fillId="0" borderId="10" xfId="0" applyFont="1" applyBorder="1" applyAlignment="1">
      <alignment horizontal="center" vertical="center"/>
    </xf>
    <xf numFmtId="0" fontId="7" fillId="0" borderId="13" xfId="0" applyFont="1" applyBorder="1" applyAlignment="1">
      <alignment horizontal="center"/>
    </xf>
    <xf numFmtId="0" fontId="7" fillId="0" borderId="12" xfId="0" applyFont="1" applyBorder="1" applyAlignment="1">
      <alignment horizontal="center"/>
    </xf>
    <xf numFmtId="0" fontId="10" fillId="0" borderId="0" xfId="0" applyFont="1" applyFill="1" applyBorder="1"/>
    <xf numFmtId="0" fontId="11" fillId="0" borderId="0" xfId="0" applyFont="1"/>
    <xf numFmtId="0" fontId="10" fillId="0" borderId="0" xfId="0" applyFont="1"/>
    <xf numFmtId="0" fontId="10" fillId="0" borderId="0" xfId="0" applyFont="1" applyAlignment="1">
      <alignment horizontal="center"/>
    </xf>
    <xf numFmtId="0" fontId="10" fillId="0" borderId="0" xfId="0" applyFont="1" applyBorder="1"/>
    <xf numFmtId="0" fontId="10" fillId="0" borderId="0" xfId="0" applyFont="1" applyAlignment="1">
      <alignment horizontal="left"/>
    </xf>
    <xf numFmtId="0" fontId="12" fillId="0" borderId="0" xfId="0" applyFont="1" applyFill="1" applyBorder="1" applyAlignment="1">
      <alignment vertical="top" wrapText="1"/>
    </xf>
    <xf numFmtId="0" fontId="10" fillId="0" borderId="0" xfId="0" applyFont="1" applyFill="1"/>
    <xf numFmtId="0" fontId="13" fillId="0" borderId="0" xfId="0" applyFont="1"/>
    <xf numFmtId="0" fontId="14" fillId="0" borderId="0" xfId="0" applyFont="1"/>
    <xf numFmtId="164" fontId="10" fillId="0" borderId="0" xfId="0" applyNumberFormat="1" applyFont="1" applyAlignment="1">
      <alignment horizontal="center"/>
    </xf>
    <xf numFmtId="165" fontId="10" fillId="0" borderId="0" xfId="1" applyNumberFormat="1" applyFont="1" applyAlignment="1">
      <alignment horizontal="center"/>
    </xf>
    <xf numFmtId="0" fontId="15" fillId="0" borderId="0" xfId="0" applyFont="1"/>
    <xf numFmtId="166" fontId="10" fillId="0" borderId="0" xfId="1" applyNumberFormat="1" applyFont="1"/>
    <xf numFmtId="38" fontId="10" fillId="0" borderId="0" xfId="0" applyNumberFormat="1" applyFont="1" applyBorder="1"/>
    <xf numFmtId="0" fontId="15" fillId="0" borderId="7" xfId="0" applyFont="1" applyBorder="1" applyAlignment="1">
      <alignment horizontal="center"/>
    </xf>
    <xf numFmtId="0" fontId="10" fillId="0" borderId="7" xfId="0" applyFont="1" applyBorder="1" applyAlignment="1">
      <alignment horizontal="center"/>
    </xf>
    <xf numFmtId="165" fontId="10" fillId="0" borderId="0" xfId="1" applyNumberFormat="1" applyFont="1" applyFill="1" applyBorder="1" applyAlignment="1">
      <alignment horizontal="left"/>
    </xf>
    <xf numFmtId="0" fontId="10" fillId="0" borderId="72" xfId="0" applyFont="1" applyBorder="1" applyAlignment="1">
      <alignment horizontal="center"/>
    </xf>
    <xf numFmtId="0" fontId="10" fillId="0" borderId="16" xfId="0" applyFont="1" applyBorder="1" applyAlignment="1">
      <alignment horizontal="center"/>
    </xf>
    <xf numFmtId="0" fontId="10" fillId="0" borderId="21" xfId="0" applyFont="1" applyBorder="1" applyAlignment="1">
      <alignment horizontal="center"/>
    </xf>
    <xf numFmtId="0" fontId="15" fillId="0" borderId="0" xfId="0" applyFont="1"/>
    <xf numFmtId="0" fontId="15" fillId="0" borderId="0" xfId="0" applyFont="1" applyAlignment="1">
      <alignment horizontal="right"/>
    </xf>
    <xf numFmtId="4" fontId="14" fillId="0" borderId="10" xfId="0" applyNumberFormat="1" applyFont="1" applyBorder="1" applyAlignment="1">
      <alignment vertical="center"/>
    </xf>
    <xf numFmtId="166" fontId="15" fillId="0" borderId="12" xfId="1" applyNumberFormat="1" applyFont="1" applyBorder="1" applyAlignment="1">
      <alignment vertical="center"/>
    </xf>
    <xf numFmtId="3" fontId="15" fillId="0" borderId="7" xfId="1" applyNumberFormat="1" applyFont="1" applyBorder="1" applyAlignment="1">
      <alignment horizontal="center" vertical="center"/>
    </xf>
    <xf numFmtId="165" fontId="15" fillId="0" borderId="0" xfId="0" applyNumberFormat="1" applyFont="1" applyAlignment="1">
      <alignment horizontal="right"/>
    </xf>
    <xf numFmtId="0" fontId="10" fillId="0" borderId="0" xfId="0" applyFont="1" applyAlignment="1">
      <alignment horizontal="right"/>
    </xf>
    <xf numFmtId="166" fontId="10" fillId="0" borderId="0" xfId="0" applyNumberFormat="1" applyFont="1"/>
    <xf numFmtId="3" fontId="10" fillId="0" borderId="0" xfId="0" applyNumberFormat="1" applyFont="1"/>
    <xf numFmtId="165" fontId="15" fillId="0" borderId="0" xfId="0" applyNumberFormat="1" applyFont="1" applyAlignment="1">
      <alignment horizontal="left"/>
    </xf>
    <xf numFmtId="0" fontId="14" fillId="0" borderId="80" xfId="0" applyFont="1" applyBorder="1"/>
    <xf numFmtId="0" fontId="15" fillId="0" borderId="81" xfId="0" applyFont="1" applyBorder="1"/>
    <xf numFmtId="3" fontId="15" fillId="0" borderId="82" xfId="0" applyNumberFormat="1" applyFont="1" applyBorder="1" applyAlignment="1">
      <alignment horizontal="center"/>
    </xf>
    <xf numFmtId="165" fontId="10" fillId="0" borderId="0" xfId="0" applyNumberFormat="1" applyFont="1" applyAlignment="1">
      <alignment horizontal="left"/>
    </xf>
    <xf numFmtId="4" fontId="14" fillId="0" borderId="79" xfId="0" applyNumberFormat="1" applyFont="1" applyBorder="1" applyAlignment="1">
      <alignment vertical="center"/>
    </xf>
    <xf numFmtId="1" fontId="10" fillId="0" borderId="79" xfId="0" applyNumberFormat="1" applyFont="1" applyBorder="1" applyAlignment="1">
      <alignment horizontal="right"/>
    </xf>
    <xf numFmtId="3" fontId="15" fillId="0" borderId="79" xfId="1" applyNumberFormat="1" applyFont="1" applyBorder="1" applyAlignment="1">
      <alignment horizontal="center" vertical="center"/>
    </xf>
    <xf numFmtId="0" fontId="15" fillId="0" borderId="0" xfId="0" applyFont="1" applyAlignment="1">
      <alignment horizontal="left" vertical="center"/>
    </xf>
    <xf numFmtId="4" fontId="14" fillId="0" borderId="7" xfId="0" applyNumberFormat="1" applyFont="1" applyBorder="1" applyAlignment="1">
      <alignment vertical="center"/>
    </xf>
    <xf numFmtId="1" fontId="10" fillId="0" borderId="7" xfId="1" applyNumberFormat="1" applyFont="1" applyBorder="1" applyAlignment="1">
      <alignment horizontal="right" vertical="center"/>
    </xf>
    <xf numFmtId="0" fontId="14" fillId="0" borderId="7" xfId="0" applyFont="1" applyBorder="1"/>
    <xf numFmtId="0" fontId="15" fillId="0" borderId="7" xfId="0" applyFont="1" applyBorder="1"/>
    <xf numFmtId="3" fontId="15" fillId="0" borderId="7" xfId="0" applyNumberFormat="1" applyFont="1" applyBorder="1" applyAlignment="1">
      <alignment horizontal="center"/>
    </xf>
    <xf numFmtId="165" fontId="10" fillId="0" borderId="0" xfId="0" applyNumberFormat="1" applyFont="1" applyAlignment="1">
      <alignment horizontal="right"/>
    </xf>
    <xf numFmtId="166" fontId="10" fillId="0" borderId="0" xfId="1" applyNumberFormat="1" applyFont="1" applyFill="1" applyBorder="1" applyAlignment="1">
      <alignment horizontal="center"/>
    </xf>
    <xf numFmtId="166" fontId="10" fillId="0" borderId="0" xfId="1" applyNumberFormat="1" applyFont="1" applyAlignment="1">
      <alignment horizontal="center"/>
    </xf>
    <xf numFmtId="166" fontId="10" fillId="0" borderId="77" xfId="1" applyNumberFormat="1" applyFont="1" applyFill="1" applyBorder="1" applyAlignment="1">
      <alignment horizontal="center"/>
    </xf>
    <xf numFmtId="0" fontId="14" fillId="0" borderId="73" xfId="0" applyFont="1" applyBorder="1"/>
    <xf numFmtId="0" fontId="10" fillId="0" borderId="73" xfId="0" applyFont="1" applyBorder="1" applyAlignment="1">
      <alignment horizontal="center"/>
    </xf>
    <xf numFmtId="166" fontId="10" fillId="0" borderId="73" xfId="1" applyNumberFormat="1" applyFont="1" applyBorder="1" applyAlignment="1">
      <alignment horizontal="center"/>
    </xf>
    <xf numFmtId="166" fontId="10" fillId="0" borderId="73" xfId="1" applyNumberFormat="1" applyFont="1" applyBorder="1"/>
    <xf numFmtId="166" fontId="10" fillId="0" borderId="78" xfId="1" applyNumberFormat="1" applyFont="1" applyBorder="1"/>
    <xf numFmtId="166" fontId="10" fillId="0" borderId="36" xfId="1" applyNumberFormat="1" applyFont="1" applyFill="1" applyBorder="1" applyAlignment="1">
      <alignment horizontal="center" vertical="center"/>
    </xf>
    <xf numFmtId="4" fontId="16" fillId="0" borderId="17" xfId="0" applyNumberFormat="1" applyFont="1" applyBorder="1" applyAlignment="1">
      <alignment vertical="center"/>
    </xf>
    <xf numFmtId="3" fontId="10" fillId="0" borderId="7" xfId="0" applyNumberFormat="1" applyFont="1" applyBorder="1" applyAlignment="1">
      <alignment horizontal="center" vertical="center"/>
    </xf>
    <xf numFmtId="166" fontId="10" fillId="0" borderId="12" xfId="1" applyNumberFormat="1" applyFont="1" applyBorder="1" applyAlignment="1">
      <alignment horizontal="center" vertical="center"/>
    </xf>
    <xf numFmtId="166" fontId="10" fillId="0" borderId="7" xfId="1" applyNumberFormat="1" applyFont="1" applyBorder="1" applyAlignment="1">
      <alignment horizontal="center" vertical="center"/>
    </xf>
    <xf numFmtId="166" fontId="10" fillId="0" borderId="25" xfId="1" applyNumberFormat="1" applyFont="1" applyBorder="1" applyAlignment="1">
      <alignment horizontal="center" vertical="center"/>
    </xf>
    <xf numFmtId="166" fontId="10" fillId="0" borderId="66" xfId="1" applyNumberFormat="1" applyFont="1" applyFill="1" applyBorder="1" applyAlignment="1">
      <alignment horizontal="center" vertical="center"/>
    </xf>
    <xf numFmtId="4" fontId="11" fillId="0" borderId="18" xfId="0" applyNumberFormat="1" applyFont="1" applyBorder="1" applyAlignment="1">
      <alignment vertical="center"/>
    </xf>
    <xf numFmtId="3" fontId="10" fillId="0" borderId="15" xfId="0" applyNumberFormat="1" applyFont="1" applyBorder="1" applyAlignment="1">
      <alignment horizontal="center" vertical="center"/>
    </xf>
    <xf numFmtId="166" fontId="10" fillId="0" borderId="12" xfId="1" applyNumberFormat="1" applyFont="1" applyBorder="1"/>
    <xf numFmtId="0" fontId="10" fillId="0" borderId="25" xfId="0" applyFont="1" applyBorder="1"/>
    <xf numFmtId="0" fontId="10" fillId="0" borderId="19" xfId="0" applyFont="1" applyBorder="1" applyAlignment="1">
      <alignment horizontal="left"/>
    </xf>
    <xf numFmtId="0" fontId="10" fillId="0" borderId="17" xfId="0" applyFont="1" applyBorder="1"/>
    <xf numFmtId="0" fontId="15" fillId="0" borderId="70" xfId="0" applyFont="1" applyBorder="1" applyAlignment="1">
      <alignment horizontal="right"/>
    </xf>
    <xf numFmtId="0" fontId="15" fillId="0" borderId="71" xfId="0" applyFont="1" applyBorder="1" applyAlignment="1">
      <alignment vertical="top" wrapText="1"/>
    </xf>
    <xf numFmtId="0" fontId="10" fillId="0" borderId="6" xfId="0" applyFont="1" applyBorder="1" applyAlignment="1">
      <alignment vertical="top" wrapText="1"/>
    </xf>
    <xf numFmtId="0" fontId="10" fillId="0" borderId="9" xfId="0" applyFont="1" applyBorder="1" applyAlignment="1">
      <alignment horizontal="center" vertical="top" wrapText="1"/>
    </xf>
    <xf numFmtId="3" fontId="15" fillId="0" borderId="69" xfId="0" applyNumberFormat="1" applyFont="1" applyBorder="1" applyAlignment="1">
      <alignment horizontal="left" vertical="top" wrapText="1"/>
    </xf>
    <xf numFmtId="0" fontId="10" fillId="0" borderId="19" xfId="0" applyFont="1" applyBorder="1" applyAlignment="1">
      <alignment horizontal="right"/>
    </xf>
    <xf numFmtId="0" fontId="10" fillId="0" borderId="32" xfId="0" applyFont="1" applyBorder="1" applyAlignment="1">
      <alignment horizontal="right"/>
    </xf>
    <xf numFmtId="0" fontId="10" fillId="0" borderId="56"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horizontal="center" vertical="top" wrapText="1"/>
    </xf>
    <xf numFmtId="3" fontId="10" fillId="0" borderId="34" xfId="0" applyNumberFormat="1" applyFont="1" applyBorder="1" applyAlignment="1">
      <alignment vertical="top" wrapText="1"/>
    </xf>
    <xf numFmtId="3" fontId="10" fillId="0" borderId="2" xfId="0" applyNumberFormat="1" applyFont="1" applyBorder="1" applyAlignment="1">
      <alignment vertical="top" wrapText="1"/>
    </xf>
    <xf numFmtId="0" fontId="10" fillId="0" borderId="40" xfId="0" applyFont="1" applyBorder="1" applyAlignment="1">
      <alignment horizontal="right"/>
    </xf>
    <xf numFmtId="0" fontId="10" fillId="0" borderId="57" xfId="0" applyFont="1" applyBorder="1" applyAlignment="1">
      <alignment vertical="top" wrapText="1"/>
    </xf>
    <xf numFmtId="0" fontId="10" fillId="0" borderId="1" xfId="0" applyFont="1" applyBorder="1" applyAlignment="1">
      <alignment vertical="top" wrapText="1"/>
    </xf>
    <xf numFmtId="0" fontId="10" fillId="0" borderId="5" xfId="0" applyFont="1" applyBorder="1" applyAlignment="1">
      <alignment horizontal="center" vertical="top" wrapText="1"/>
    </xf>
    <xf numFmtId="3" fontId="10" fillId="0" borderId="4" xfId="0" applyNumberFormat="1" applyFont="1" applyBorder="1" applyAlignment="1">
      <alignment vertical="top" wrapText="1"/>
    </xf>
    <xf numFmtId="4" fontId="14" fillId="2" borderId="23" xfId="0" applyNumberFormat="1" applyFont="1" applyFill="1" applyBorder="1" applyAlignment="1">
      <alignment vertical="center"/>
    </xf>
    <xf numFmtId="4" fontId="14" fillId="2" borderId="13" xfId="0" applyNumberFormat="1" applyFont="1" applyFill="1" applyBorder="1" applyAlignment="1">
      <alignment vertical="center"/>
    </xf>
    <xf numFmtId="3" fontId="15" fillId="2" borderId="13" xfId="0" applyNumberFormat="1" applyFont="1" applyFill="1" applyBorder="1" applyAlignment="1">
      <alignment horizontal="center" vertical="center"/>
    </xf>
    <xf numFmtId="166" fontId="15" fillId="2" borderId="13" xfId="1" applyNumberFormat="1" applyFont="1" applyFill="1" applyBorder="1" applyAlignment="1">
      <alignment horizontal="center" vertical="center"/>
    </xf>
    <xf numFmtId="166" fontId="10" fillId="2" borderId="12" xfId="1" applyNumberFormat="1" applyFont="1" applyFill="1" applyBorder="1" applyAlignment="1">
      <alignment vertical="center"/>
    </xf>
    <xf numFmtId="166" fontId="10" fillId="2" borderId="25" xfId="1" applyNumberFormat="1" applyFont="1" applyFill="1" applyBorder="1" applyAlignment="1">
      <alignment vertical="center"/>
    </xf>
    <xf numFmtId="4" fontId="14" fillId="0" borderId="66" xfId="0" applyNumberFormat="1" applyFont="1" applyBorder="1" applyAlignment="1">
      <alignment vertical="center"/>
    </xf>
    <xf numFmtId="0" fontId="14" fillId="0" borderId="11" xfId="0" applyFont="1" applyBorder="1" applyAlignment="1">
      <alignment vertical="center"/>
    </xf>
    <xf numFmtId="0" fontId="10" fillId="0" borderId="11" xfId="0" applyFont="1" applyBorder="1" applyAlignment="1">
      <alignment horizontal="center" vertical="center"/>
    </xf>
    <xf numFmtId="166" fontId="10" fillId="0" borderId="11" xfId="1" applyNumberFormat="1" applyFont="1" applyBorder="1" applyAlignment="1">
      <alignment horizontal="center" vertical="center"/>
    </xf>
    <xf numFmtId="166" fontId="10" fillId="0" borderId="13" xfId="1" applyNumberFormat="1" applyFont="1" applyBorder="1"/>
    <xf numFmtId="166" fontId="15" fillId="0" borderId="25" xfId="1" applyNumberFormat="1" applyFont="1" applyBorder="1"/>
    <xf numFmtId="0" fontId="14" fillId="0" borderId="16" xfId="0" applyFont="1" applyBorder="1" applyAlignment="1">
      <alignment vertical="center"/>
    </xf>
    <xf numFmtId="0" fontId="10" fillId="0" borderId="16" xfId="0" applyFont="1" applyBorder="1" applyAlignment="1">
      <alignment horizontal="center" vertical="center"/>
    </xf>
    <xf numFmtId="166" fontId="10" fillId="0" borderId="16" xfId="1" applyNumberFormat="1" applyFont="1" applyBorder="1" applyAlignment="1">
      <alignment horizontal="center" vertical="center"/>
    </xf>
    <xf numFmtId="166" fontId="10" fillId="0" borderId="16" xfId="1" applyNumberFormat="1" applyFont="1" applyBorder="1"/>
    <xf numFmtId="0" fontId="15" fillId="0" borderId="29" xfId="0" applyFont="1" applyBorder="1" applyAlignment="1">
      <alignment horizontal="center"/>
    </xf>
    <xf numFmtId="4" fontId="11" fillId="0" borderId="0" xfId="0" applyNumberFormat="1" applyFont="1" applyBorder="1" applyAlignment="1">
      <alignment vertical="center"/>
    </xf>
    <xf numFmtId="3" fontId="10" fillId="0" borderId="0" xfId="0" applyNumberFormat="1" applyFont="1" applyBorder="1" applyAlignment="1">
      <alignment horizontal="center" vertical="center"/>
    </xf>
    <xf numFmtId="166" fontId="10" fillId="0" borderId="0" xfId="1" applyNumberFormat="1" applyFont="1" applyBorder="1" applyAlignment="1">
      <alignment horizontal="center" vertical="center"/>
    </xf>
    <xf numFmtId="166" fontId="10" fillId="0" borderId="0" xfId="1" applyNumberFormat="1" applyFont="1" applyBorder="1"/>
    <xf numFmtId="166" fontId="10" fillId="0" borderId="22" xfId="1" applyNumberFormat="1" applyFont="1" applyBorder="1"/>
    <xf numFmtId="4" fontId="16" fillId="0" borderId="0" xfId="0" applyNumberFormat="1" applyFont="1" applyBorder="1" applyAlignment="1">
      <alignment vertical="center"/>
    </xf>
    <xf numFmtId="4" fontId="16" fillId="0" borderId="18" xfId="0" applyNumberFormat="1" applyFont="1" applyBorder="1" applyAlignment="1">
      <alignment vertical="center"/>
    </xf>
    <xf numFmtId="166" fontId="10" fillId="0" borderId="15" xfId="1" applyNumberFormat="1" applyFont="1" applyBorder="1" applyAlignment="1">
      <alignment horizontal="center" vertical="center"/>
    </xf>
    <xf numFmtId="166" fontId="10" fillId="0" borderId="38" xfId="1" applyNumberFormat="1" applyFont="1" applyBorder="1" applyAlignment="1">
      <alignment horizontal="center" vertical="center"/>
    </xf>
    <xf numFmtId="0" fontId="15" fillId="0" borderId="19" xfId="0" applyFont="1" applyBorder="1" applyAlignment="1">
      <alignment horizontal="right"/>
    </xf>
    <xf numFmtId="0" fontId="15" fillId="0" borderId="0" xfId="0" applyFont="1" applyBorder="1"/>
    <xf numFmtId="0" fontId="15" fillId="0" borderId="70" xfId="0" applyFont="1" applyBorder="1" applyAlignment="1">
      <alignment horizontal="right" vertical="center"/>
    </xf>
    <xf numFmtId="0" fontId="15" fillId="0" borderId="6" xfId="0" applyFont="1" applyBorder="1" applyAlignment="1">
      <alignment horizontal="left" vertical="center"/>
    </xf>
    <xf numFmtId="0" fontId="15" fillId="0" borderId="6" xfId="0" applyFont="1" applyBorder="1" applyAlignment="1">
      <alignment horizontal="center" vertical="center" wrapText="1"/>
    </xf>
    <xf numFmtId="3" fontId="15" fillId="0" borderId="69" xfId="0" applyNumberFormat="1" applyFont="1" applyBorder="1" applyAlignment="1">
      <alignment horizontal="left" vertical="center" wrapText="1"/>
    </xf>
    <xf numFmtId="0" fontId="15" fillId="0" borderId="0" xfId="0" applyFont="1" applyFill="1" applyBorder="1"/>
    <xf numFmtId="0" fontId="10" fillId="0" borderId="2" xfId="0" applyFont="1" applyBorder="1" applyAlignment="1">
      <alignment horizontal="center" vertical="top" wrapText="1"/>
    </xf>
    <xf numFmtId="9" fontId="10" fillId="0" borderId="19" xfId="0" applyNumberFormat="1" applyFont="1" applyBorder="1" applyAlignment="1">
      <alignment horizontal="right"/>
    </xf>
    <xf numFmtId="0" fontId="10" fillId="0" borderId="4" xfId="0" applyFont="1" applyBorder="1" applyAlignment="1">
      <alignment vertical="top" wrapText="1"/>
    </xf>
    <xf numFmtId="0" fontId="10" fillId="0" borderId="4" xfId="0" applyFont="1" applyBorder="1" applyAlignment="1">
      <alignment horizontal="center" vertical="top" wrapText="1"/>
    </xf>
    <xf numFmtId="0" fontId="10" fillId="0" borderId="0" xfId="0" applyFont="1" applyBorder="1" applyAlignment="1">
      <alignment horizontal="left"/>
    </xf>
    <xf numFmtId="4" fontId="10" fillId="0" borderId="1" xfId="0" applyNumberFormat="1" applyFont="1" applyFill="1" applyBorder="1" applyAlignment="1">
      <alignment vertical="center"/>
    </xf>
    <xf numFmtId="3" fontId="10" fillId="0" borderId="1" xfId="0" applyNumberFormat="1" applyFont="1" applyBorder="1" applyAlignment="1">
      <alignment horizontal="center" vertical="center"/>
    </xf>
    <xf numFmtId="166" fontId="10" fillId="0" borderId="1" xfId="1" applyNumberFormat="1" applyFont="1" applyBorder="1" applyAlignment="1">
      <alignment horizontal="center" vertical="center"/>
    </xf>
    <xf numFmtId="10" fontId="10" fillId="0" borderId="1" xfId="1" applyNumberFormat="1" applyFont="1" applyBorder="1"/>
    <xf numFmtId="0" fontId="10" fillId="0" borderId="0" xfId="0" applyFont="1" applyFill="1" applyBorder="1" applyAlignment="1">
      <alignment horizontal="left"/>
    </xf>
    <xf numFmtId="3" fontId="15" fillId="2" borderId="11" xfId="0" applyNumberFormat="1" applyFont="1" applyFill="1" applyBorder="1" applyAlignment="1">
      <alignment horizontal="center" vertical="center"/>
    </xf>
    <xf numFmtId="166" fontId="15" fillId="2" borderId="11" xfId="1" applyNumberFormat="1" applyFont="1" applyFill="1" applyBorder="1" applyAlignment="1">
      <alignment horizontal="center" vertical="center"/>
    </xf>
    <xf numFmtId="4" fontId="11" fillId="0" borderId="16" xfId="0" applyNumberFormat="1" applyFont="1" applyBorder="1" applyAlignment="1">
      <alignment vertical="center"/>
    </xf>
    <xf numFmtId="4" fontId="11" fillId="0" borderId="17" xfId="0" applyNumberFormat="1" applyFont="1" applyBorder="1" applyAlignment="1">
      <alignment vertical="center"/>
    </xf>
    <xf numFmtId="166" fontId="10" fillId="0" borderId="7" xfId="1" applyNumberFormat="1" applyFont="1" applyBorder="1" applyAlignment="1">
      <alignment vertical="center"/>
    </xf>
    <xf numFmtId="166" fontId="10" fillId="0" borderId="25" xfId="1" applyNumberFormat="1" applyFont="1" applyBorder="1" applyAlignment="1">
      <alignment vertical="center"/>
    </xf>
    <xf numFmtId="0" fontId="15" fillId="0" borderId="46" xfId="0" applyFont="1" applyBorder="1" applyAlignment="1">
      <alignment horizontal="right"/>
    </xf>
    <xf numFmtId="0" fontId="15" fillId="0" borderId="48" xfId="0" applyFont="1" applyBorder="1" applyAlignment="1">
      <alignment vertical="top" wrapText="1"/>
    </xf>
    <xf numFmtId="0" fontId="15" fillId="0" borderId="6" xfId="0" applyFont="1" applyBorder="1" applyAlignment="1">
      <alignment vertical="top" wrapText="1"/>
    </xf>
    <xf numFmtId="0" fontId="15" fillId="0" borderId="6" xfId="0" applyFont="1" applyBorder="1" applyAlignment="1">
      <alignment horizontal="center" vertical="top" wrapText="1"/>
    </xf>
    <xf numFmtId="0" fontId="10" fillId="0" borderId="70" xfId="0" applyFont="1" applyBorder="1" applyAlignment="1">
      <alignment horizontal="right"/>
    </xf>
    <xf numFmtId="0" fontId="10" fillId="0" borderId="6" xfId="0" applyFont="1" applyBorder="1" applyAlignment="1">
      <alignment horizontal="center" vertical="top" wrapText="1"/>
    </xf>
    <xf numFmtId="0" fontId="15" fillId="0" borderId="32" xfId="0" applyFont="1" applyBorder="1" applyAlignment="1">
      <alignment horizontal="right"/>
    </xf>
    <xf numFmtId="0" fontId="15" fillId="0" borderId="2" xfId="0" applyFont="1" applyBorder="1" applyAlignment="1">
      <alignment vertical="top" wrapText="1"/>
    </xf>
    <xf numFmtId="0" fontId="15" fillId="0" borderId="32" xfId="0" applyFont="1" applyFill="1" applyBorder="1" applyAlignment="1">
      <alignment horizontal="right"/>
    </xf>
    <xf numFmtId="0" fontId="15" fillId="0" borderId="2" xfId="0" applyFont="1" applyFill="1" applyBorder="1" applyAlignment="1">
      <alignment vertical="top" wrapText="1"/>
    </xf>
    <xf numFmtId="0" fontId="15" fillId="0" borderId="6" xfId="0" applyFont="1" applyFill="1" applyBorder="1" applyAlignment="1">
      <alignment vertical="top" wrapText="1"/>
    </xf>
    <xf numFmtId="0" fontId="15" fillId="0" borderId="6" xfId="0" applyFont="1" applyFill="1" applyBorder="1" applyAlignment="1">
      <alignment horizontal="center" vertical="top" wrapText="1"/>
    </xf>
    <xf numFmtId="3" fontId="15" fillId="0" borderId="69" xfId="0" applyNumberFormat="1" applyFont="1" applyFill="1" applyBorder="1" applyAlignment="1">
      <alignment horizontal="left" vertical="top" wrapText="1"/>
    </xf>
    <xf numFmtId="0" fontId="10" fillId="0" borderId="32" xfId="0" applyFont="1" applyFill="1" applyBorder="1" applyAlignment="1">
      <alignment horizontal="right"/>
    </xf>
    <xf numFmtId="0" fontId="10" fillId="0" borderId="2" xfId="0" applyFont="1" applyFill="1" applyBorder="1" applyAlignment="1">
      <alignment vertical="top" wrapText="1"/>
    </xf>
    <xf numFmtId="0" fontId="10" fillId="0" borderId="2" xfId="0" applyFont="1" applyFill="1" applyBorder="1" applyAlignment="1">
      <alignment horizontal="center" vertical="top" wrapText="1"/>
    </xf>
    <xf numFmtId="3" fontId="10" fillId="0" borderId="2" xfId="0" applyNumberFormat="1" applyFont="1" applyFill="1" applyBorder="1" applyAlignment="1">
      <alignment vertical="top" wrapText="1"/>
    </xf>
    <xf numFmtId="3" fontId="10" fillId="0" borderId="34" xfId="0" applyNumberFormat="1" applyFont="1" applyFill="1" applyBorder="1" applyAlignment="1">
      <alignment vertical="top" wrapText="1"/>
    </xf>
    <xf numFmtId="0" fontId="15" fillId="0" borderId="2" xfId="0" applyFont="1" applyFill="1" applyBorder="1" applyAlignment="1">
      <alignment horizontal="center" vertical="top" wrapText="1"/>
    </xf>
    <xf numFmtId="3" fontId="15" fillId="0" borderId="34" xfId="0" applyNumberFormat="1" applyFont="1" applyFill="1" applyBorder="1" applyAlignment="1">
      <alignment horizontal="left" vertical="top" wrapText="1"/>
    </xf>
    <xf numFmtId="169" fontId="10" fillId="0" borderId="19" xfId="0" applyNumberFormat="1" applyFont="1" applyBorder="1" applyAlignment="1">
      <alignment horizontal="right"/>
    </xf>
    <xf numFmtId="0" fontId="10" fillId="0" borderId="34" xfId="0" applyFont="1" applyBorder="1" applyAlignment="1">
      <alignment vertical="top" wrapText="1"/>
    </xf>
    <xf numFmtId="3" fontId="15" fillId="0" borderId="34" xfId="0" applyNumberFormat="1" applyFont="1" applyBorder="1" applyAlignment="1">
      <alignment horizontal="left" vertical="top" wrapText="1"/>
    </xf>
    <xf numFmtId="38" fontId="10" fillId="0" borderId="0" xfId="0" applyNumberFormat="1" applyFont="1" applyFill="1" applyBorder="1"/>
    <xf numFmtId="3" fontId="10" fillId="0" borderId="0" xfId="0" applyNumberFormat="1" applyFont="1" applyFill="1" applyBorder="1"/>
    <xf numFmtId="10" fontId="15" fillId="0" borderId="2" xfId="0" applyNumberFormat="1" applyFont="1" applyBorder="1" applyAlignment="1">
      <alignment vertical="top" wrapText="1"/>
    </xf>
    <xf numFmtId="0" fontId="15" fillId="0" borderId="2" xfId="0" applyFont="1" applyBorder="1" applyAlignment="1">
      <alignment horizontal="center" vertical="top" wrapText="1"/>
    </xf>
    <xf numFmtId="0" fontId="10" fillId="0" borderId="32" xfId="0" applyFont="1" applyBorder="1" applyAlignment="1">
      <alignment horizontal="right" vertical="top"/>
    </xf>
    <xf numFmtId="167" fontId="10" fillId="0" borderId="0" xfId="0" applyNumberFormat="1" applyFont="1" applyBorder="1"/>
    <xf numFmtId="4" fontId="10" fillId="0" borderId="1" xfId="0" applyNumberFormat="1" applyFont="1" applyBorder="1" applyAlignment="1">
      <alignment vertical="center"/>
    </xf>
    <xf numFmtId="167" fontId="10" fillId="0" borderId="0" xfId="0" applyNumberFormat="1" applyFont="1" applyBorder="1" applyAlignment="1"/>
    <xf numFmtId="0" fontId="10" fillId="0" borderId="14" xfId="0" applyFont="1" applyBorder="1" applyAlignment="1">
      <alignment horizontal="left"/>
    </xf>
    <xf numFmtId="0" fontId="10" fillId="0" borderId="11" xfId="0" applyFont="1" applyBorder="1"/>
    <xf numFmtId="0" fontId="10" fillId="0" borderId="18" xfId="0" applyFont="1" applyBorder="1"/>
    <xf numFmtId="166" fontId="15" fillId="2" borderId="54" xfId="1" applyNumberFormat="1" applyFont="1" applyFill="1" applyBorder="1" applyAlignment="1">
      <alignment horizontal="center" vertical="center"/>
    </xf>
    <xf numFmtId="166" fontId="10" fillId="0" borderId="54" xfId="1" applyNumberFormat="1" applyFont="1" applyFill="1" applyBorder="1" applyAlignment="1">
      <alignment horizontal="center" vertical="center"/>
    </xf>
    <xf numFmtId="166" fontId="15" fillId="0" borderId="25" xfId="1" applyNumberFormat="1" applyFont="1" applyBorder="1" applyAlignment="1">
      <alignment vertical="center"/>
    </xf>
    <xf numFmtId="166" fontId="10" fillId="2" borderId="36" xfId="1" applyNumberFormat="1" applyFont="1" applyFill="1" applyBorder="1" applyAlignment="1">
      <alignment horizontal="center" vertical="center"/>
    </xf>
    <xf numFmtId="0" fontId="14" fillId="2" borderId="0" xfId="0" applyFont="1" applyFill="1" applyBorder="1" applyAlignment="1">
      <alignment vertical="center"/>
    </xf>
    <xf numFmtId="0" fontId="10" fillId="2" borderId="0" xfId="0" applyFont="1" applyFill="1" applyBorder="1" applyAlignment="1">
      <alignment horizontal="center" vertical="center"/>
    </xf>
    <xf numFmtId="166" fontId="10" fillId="2" borderId="0" xfId="1" applyNumberFormat="1" applyFont="1" applyFill="1" applyBorder="1" applyAlignment="1">
      <alignment horizontal="center" vertical="center"/>
    </xf>
    <xf numFmtId="166" fontId="10" fillId="2" borderId="16" xfId="1" applyNumberFormat="1" applyFont="1" applyFill="1" applyBorder="1"/>
    <xf numFmtId="166" fontId="15" fillId="2" borderId="29" xfId="1" applyNumberFormat="1" applyFont="1" applyFill="1" applyBorder="1" applyAlignment="1">
      <alignment vertical="center"/>
    </xf>
    <xf numFmtId="166" fontId="15" fillId="2" borderId="36" xfId="1" applyNumberFormat="1" applyFont="1" applyFill="1" applyBorder="1" applyAlignment="1">
      <alignment horizontal="center" vertical="center"/>
    </xf>
    <xf numFmtId="4" fontId="14" fillId="2" borderId="11" xfId="0" applyNumberFormat="1" applyFont="1" applyFill="1" applyBorder="1" applyAlignment="1">
      <alignment vertical="center"/>
    </xf>
    <xf numFmtId="166" fontId="10" fillId="2" borderId="11" xfId="1" applyNumberFormat="1" applyFont="1" applyFill="1" applyBorder="1" applyAlignment="1">
      <alignment vertical="center"/>
    </xf>
    <xf numFmtId="166" fontId="10" fillId="2" borderId="26" xfId="1" applyNumberFormat="1" applyFont="1" applyFill="1" applyBorder="1" applyAlignment="1">
      <alignment vertical="center"/>
    </xf>
    <xf numFmtId="166" fontId="15" fillId="0" borderId="55" xfId="1" applyNumberFormat="1" applyFont="1" applyFill="1" applyBorder="1" applyAlignment="1">
      <alignment horizontal="center" vertical="center"/>
    </xf>
    <xf numFmtId="4" fontId="14" fillId="0" borderId="28" xfId="0" applyNumberFormat="1" applyFont="1" applyBorder="1" applyAlignment="1">
      <alignment vertical="center"/>
    </xf>
    <xf numFmtId="4" fontId="15" fillId="0" borderId="28" xfId="0" applyNumberFormat="1" applyFont="1" applyBorder="1" applyAlignment="1">
      <alignment horizontal="center" vertical="center"/>
    </xf>
    <xf numFmtId="166" fontId="15" fillId="0" borderId="28" xfId="1" applyNumberFormat="1" applyFont="1" applyBorder="1" applyAlignment="1">
      <alignment horizontal="center" vertical="center"/>
    </xf>
    <xf numFmtId="166" fontId="15" fillId="0" borderId="31" xfId="1" applyNumberFormat="1" applyFont="1" applyBorder="1" applyAlignment="1">
      <alignment vertical="center"/>
    </xf>
    <xf numFmtId="3" fontId="15" fillId="0" borderId="43" xfId="1" applyNumberFormat="1" applyFont="1" applyBorder="1" applyAlignment="1">
      <alignment horizontal="center" vertical="center"/>
    </xf>
    <xf numFmtId="166" fontId="15" fillId="0" borderId="0" xfId="1" applyNumberFormat="1" applyFont="1" applyFill="1" applyBorder="1" applyAlignment="1">
      <alignment horizontal="center" vertical="center"/>
    </xf>
    <xf numFmtId="4" fontId="14" fillId="0" borderId="0" xfId="0" applyNumberFormat="1" applyFont="1" applyFill="1" applyBorder="1" applyAlignment="1">
      <alignment vertical="center"/>
    </xf>
    <xf numFmtId="3" fontId="15" fillId="0" borderId="0" xfId="0" applyNumberFormat="1" applyFont="1" applyFill="1" applyBorder="1" applyAlignment="1">
      <alignment horizontal="center" vertical="center"/>
    </xf>
    <xf numFmtId="166" fontId="10" fillId="0" borderId="0" xfId="1" applyNumberFormat="1" applyFont="1" applyFill="1" applyBorder="1" applyAlignment="1">
      <alignment vertical="center"/>
    </xf>
    <xf numFmtId="166" fontId="10" fillId="0" borderId="7" xfId="1" applyNumberFormat="1" applyFont="1" applyBorder="1"/>
    <xf numFmtId="166" fontId="10" fillId="0" borderId="25" xfId="1" applyNumberFormat="1" applyFont="1" applyBorder="1"/>
    <xf numFmtId="0" fontId="15" fillId="0" borderId="52" xfId="0" applyFont="1" applyBorder="1" applyAlignment="1">
      <alignment vertical="top" wrapText="1"/>
    </xf>
    <xf numFmtId="3" fontId="10" fillId="0" borderId="6" xfId="0" applyNumberFormat="1" applyFont="1" applyBorder="1" applyAlignment="1">
      <alignment horizontal="center" vertical="center"/>
    </xf>
    <xf numFmtId="166" fontId="10" fillId="0" borderId="6" xfId="1" applyNumberFormat="1" applyFont="1" applyBorder="1" applyAlignment="1">
      <alignment horizontal="center" vertical="center"/>
    </xf>
    <xf numFmtId="166" fontId="10" fillId="0" borderId="6" xfId="1" applyNumberFormat="1" applyFont="1" applyBorder="1"/>
    <xf numFmtId="3" fontId="15" fillId="0" borderId="39" xfId="0" applyNumberFormat="1" applyFont="1" applyBorder="1" applyAlignment="1">
      <alignment horizontal="left" vertical="top" wrapText="1"/>
    </xf>
    <xf numFmtId="0" fontId="10" fillId="0" borderId="76" xfId="0" applyFont="1" applyBorder="1" applyAlignment="1">
      <alignment vertical="top" wrapText="1"/>
    </xf>
    <xf numFmtId="3" fontId="10" fillId="0" borderId="6" xfId="0" applyNumberFormat="1" applyFont="1" applyBorder="1" applyAlignment="1">
      <alignment horizontal="right" vertical="center"/>
    </xf>
    <xf numFmtId="166" fontId="10" fillId="0" borderId="76" xfId="1" applyNumberFormat="1" applyFont="1" applyBorder="1" applyAlignment="1">
      <alignment horizontal="center" vertical="center"/>
    </xf>
    <xf numFmtId="3" fontId="10" fillId="0" borderId="33" xfId="0" applyNumberFormat="1" applyFont="1" applyBorder="1" applyAlignment="1">
      <alignment vertical="top" wrapText="1"/>
    </xf>
    <xf numFmtId="0" fontId="10" fillId="0" borderId="35" xfId="0" applyFont="1" applyBorder="1" applyAlignment="1">
      <alignment vertical="top" wrapText="1"/>
    </xf>
    <xf numFmtId="0" fontId="10" fillId="0" borderId="35" xfId="0" applyFont="1" applyBorder="1" applyAlignment="1">
      <alignment horizontal="center" vertical="top" wrapText="1"/>
    </xf>
    <xf numFmtId="0" fontId="10" fillId="0" borderId="35" xfId="0" applyFont="1" applyFill="1" applyBorder="1" applyAlignment="1">
      <alignment vertical="top" wrapText="1"/>
    </xf>
    <xf numFmtId="0" fontId="10" fillId="0" borderId="35" xfId="0" applyFont="1" applyFill="1" applyBorder="1" applyAlignment="1">
      <alignment horizontal="center" vertical="top" wrapText="1"/>
    </xf>
    <xf numFmtId="3" fontId="10" fillId="0" borderId="33" xfId="0" applyNumberFormat="1" applyFont="1" applyFill="1" applyBorder="1" applyAlignment="1">
      <alignment vertical="top" wrapText="1"/>
    </xf>
    <xf numFmtId="10" fontId="10" fillId="0" borderId="2" xfId="0" applyNumberFormat="1" applyFont="1" applyFill="1" applyBorder="1" applyAlignment="1">
      <alignment vertical="top" wrapText="1"/>
    </xf>
    <xf numFmtId="0" fontId="15" fillId="0" borderId="35" xfId="0" applyFont="1" applyBorder="1" applyAlignment="1">
      <alignment vertical="top" wrapText="1"/>
    </xf>
    <xf numFmtId="0" fontId="15" fillId="0" borderId="35" xfId="0" applyFont="1" applyBorder="1" applyAlignment="1">
      <alignment horizontal="center" vertical="top" wrapText="1"/>
    </xf>
    <xf numFmtId="3" fontId="15" fillId="0" borderId="33" xfId="0" applyNumberFormat="1" applyFont="1" applyBorder="1" applyAlignment="1">
      <alignment horizontal="left" vertical="top" wrapText="1"/>
    </xf>
    <xf numFmtId="0" fontId="10" fillId="0" borderId="35" xfId="0" applyFont="1" applyBorder="1" applyAlignment="1">
      <alignment vertical="top"/>
    </xf>
    <xf numFmtId="1" fontId="10" fillId="0" borderId="2" xfId="0" applyNumberFormat="1" applyFont="1" applyBorder="1" applyAlignment="1">
      <alignment vertical="top" wrapText="1"/>
    </xf>
    <xf numFmtId="10" fontId="10" fillId="0" borderId="2" xfId="0" applyNumberFormat="1" applyFont="1" applyBorder="1" applyAlignment="1">
      <alignment vertical="top" wrapText="1"/>
    </xf>
    <xf numFmtId="0" fontId="10" fillId="0" borderId="50" xfId="0" applyFont="1" applyBorder="1" applyAlignment="1">
      <alignment horizontal="right"/>
    </xf>
    <xf numFmtId="0" fontId="10" fillId="0" borderId="51" xfId="0" applyFont="1" applyBorder="1" applyAlignment="1">
      <alignment vertical="top" wrapText="1"/>
    </xf>
    <xf numFmtId="0" fontId="10" fillId="0" borderId="51" xfId="0" applyFont="1" applyBorder="1" applyAlignment="1">
      <alignment horizontal="center" vertical="top" wrapText="1"/>
    </xf>
    <xf numFmtId="3" fontId="10" fillId="0" borderId="53" xfId="0" applyNumberFormat="1" applyFont="1" applyBorder="1" applyAlignment="1">
      <alignment vertical="top" wrapText="1"/>
    </xf>
    <xf numFmtId="4" fontId="14" fillId="2" borderId="68" xfId="0" applyNumberFormat="1" applyFont="1" applyFill="1" applyBorder="1" applyAlignment="1">
      <alignment vertical="center"/>
    </xf>
    <xf numFmtId="4" fontId="14" fillId="2" borderId="16" xfId="0" applyNumberFormat="1" applyFont="1" applyFill="1" applyBorder="1" applyAlignment="1">
      <alignment vertical="center"/>
    </xf>
    <xf numFmtId="3" fontId="15" fillId="2" borderId="16" xfId="0" applyNumberFormat="1" applyFont="1" applyFill="1" applyBorder="1" applyAlignment="1">
      <alignment horizontal="center" vertical="center"/>
    </xf>
    <xf numFmtId="166" fontId="15" fillId="2" borderId="16" xfId="1" applyNumberFormat="1" applyFont="1" applyFill="1" applyBorder="1" applyAlignment="1">
      <alignment horizontal="center" vertical="center"/>
    </xf>
    <xf numFmtId="166" fontId="10" fillId="2" borderId="21" xfId="1" applyNumberFormat="1" applyFont="1" applyFill="1" applyBorder="1" applyAlignment="1">
      <alignment vertical="center"/>
    </xf>
    <xf numFmtId="166" fontId="10" fillId="2" borderId="42" xfId="1" applyNumberFormat="1" applyFont="1" applyFill="1" applyBorder="1" applyAlignment="1">
      <alignment vertical="center"/>
    </xf>
    <xf numFmtId="4" fontId="14" fillId="0" borderId="23" xfId="0" applyNumberFormat="1" applyFont="1" applyBorder="1" applyAlignment="1">
      <alignment vertical="center"/>
    </xf>
    <xf numFmtId="4" fontId="14" fillId="0" borderId="13" xfId="0" applyNumberFormat="1" applyFont="1" applyBorder="1" applyAlignment="1">
      <alignment vertical="center"/>
    </xf>
    <xf numFmtId="3" fontId="10" fillId="0" borderId="13" xfId="0" applyNumberFormat="1" applyFont="1" applyBorder="1" applyAlignment="1">
      <alignment horizontal="center" vertical="center"/>
    </xf>
    <xf numFmtId="166" fontId="10" fillId="0" borderId="13" xfId="1" applyNumberFormat="1" applyFont="1" applyBorder="1" applyAlignment="1">
      <alignment horizontal="center" vertical="center"/>
    </xf>
    <xf numFmtId="3" fontId="10" fillId="0" borderId="0" xfId="0" applyNumberFormat="1" applyFont="1" applyFill="1" applyBorder="1" applyAlignment="1">
      <alignment horizontal="center" vertical="center"/>
    </xf>
    <xf numFmtId="4" fontId="10" fillId="0" borderId="8" xfId="0" applyNumberFormat="1" applyFont="1" applyBorder="1" applyAlignment="1">
      <alignment horizontal="center" vertical="center"/>
    </xf>
    <xf numFmtId="0" fontId="15" fillId="0" borderId="47" xfId="0" applyFont="1" applyBorder="1" applyAlignment="1">
      <alignment vertical="top" wrapText="1"/>
    </xf>
    <xf numFmtId="0" fontId="15" fillId="0" borderId="52" xfId="0" applyFont="1" applyBorder="1" applyAlignment="1">
      <alignment horizontal="center" vertical="top" wrapText="1"/>
    </xf>
    <xf numFmtId="166" fontId="10" fillId="0" borderId="32" xfId="1" applyNumberFormat="1" applyFont="1" applyFill="1" applyBorder="1" applyAlignment="1">
      <alignment horizontal="center" vertical="center"/>
    </xf>
    <xf numFmtId="4" fontId="11" fillId="0" borderId="35" xfId="0" applyNumberFormat="1" applyFont="1" applyBorder="1" applyAlignment="1">
      <alignment vertical="center"/>
    </xf>
    <xf numFmtId="1" fontId="10" fillId="0" borderId="2" xfId="0" applyNumberFormat="1" applyFont="1" applyBorder="1" applyAlignment="1">
      <alignment horizontal="center" vertical="center"/>
    </xf>
    <xf numFmtId="166" fontId="10" fillId="0" borderId="3" xfId="1" applyNumberFormat="1" applyFont="1" applyBorder="1" applyAlignment="1">
      <alignment horizontal="center" vertical="center"/>
    </xf>
    <xf numFmtId="166" fontId="10" fillId="0" borderId="2" xfId="1" applyNumberFormat="1" applyFont="1" applyBorder="1" applyAlignment="1">
      <alignment vertical="center"/>
    </xf>
    <xf numFmtId="166" fontId="10" fillId="0" borderId="34" xfId="1" applyNumberFormat="1" applyFont="1" applyBorder="1" applyAlignment="1">
      <alignment vertical="center"/>
    </xf>
    <xf numFmtId="0" fontId="15" fillId="0" borderId="3" xfId="0" applyFont="1" applyBorder="1" applyAlignment="1">
      <alignment horizontal="center" vertical="top" wrapText="1"/>
    </xf>
    <xf numFmtId="0" fontId="17" fillId="0" borderId="35" xfId="0" applyFont="1" applyBorder="1" applyAlignment="1">
      <alignment vertical="top" wrapText="1"/>
    </xf>
    <xf numFmtId="3" fontId="10" fillId="0" borderId="2" xfId="0" applyNumberFormat="1" applyFont="1" applyBorder="1" applyAlignment="1">
      <alignment horizontal="center" vertical="center"/>
    </xf>
    <xf numFmtId="0" fontId="15" fillId="0" borderId="35" xfId="0" applyFont="1" applyBorder="1" applyAlignment="1">
      <alignment vertical="top"/>
    </xf>
    <xf numFmtId="0" fontId="17" fillId="0" borderId="35" xfId="0" applyFont="1" applyBorder="1" applyAlignment="1">
      <alignment vertical="top"/>
    </xf>
    <xf numFmtId="166" fontId="10" fillId="0" borderId="50" xfId="1" applyNumberFormat="1" applyFont="1" applyFill="1" applyBorder="1" applyAlignment="1">
      <alignment horizontal="center" vertical="center"/>
    </xf>
    <xf numFmtId="4" fontId="11" fillId="0" borderId="51" xfId="0" applyNumberFormat="1" applyFont="1" applyBorder="1" applyAlignment="1">
      <alignment vertical="center"/>
    </xf>
    <xf numFmtId="166" fontId="10" fillId="0" borderId="44" xfId="1" applyNumberFormat="1" applyFont="1" applyBorder="1" applyAlignment="1">
      <alignment horizontal="center" vertical="center"/>
    </xf>
    <xf numFmtId="166" fontId="10" fillId="0" borderId="1" xfId="1" applyNumberFormat="1" applyFont="1" applyBorder="1" applyAlignment="1">
      <alignment vertical="center"/>
    </xf>
    <xf numFmtId="166" fontId="10" fillId="0" borderId="41" xfId="1" applyNumberFormat="1" applyFont="1" applyBorder="1" applyAlignment="1">
      <alignment vertical="center"/>
    </xf>
    <xf numFmtId="166" fontId="10" fillId="2" borderId="18" xfId="1" applyNumberFormat="1" applyFont="1" applyFill="1" applyBorder="1" applyAlignment="1">
      <alignment vertical="center"/>
    </xf>
    <xf numFmtId="166" fontId="10" fillId="2" borderId="38" xfId="1" applyNumberFormat="1" applyFont="1" applyFill="1" applyBorder="1" applyAlignment="1">
      <alignment vertical="center"/>
    </xf>
    <xf numFmtId="4" fontId="10" fillId="0" borderId="13" xfId="0" applyNumberFormat="1" applyFont="1" applyBorder="1" applyAlignment="1">
      <alignment horizontal="center" vertical="center"/>
    </xf>
    <xf numFmtId="166" fontId="15" fillId="0" borderId="42" xfId="1" applyNumberFormat="1" applyFont="1" applyBorder="1"/>
    <xf numFmtId="4" fontId="14" fillId="0" borderId="16" xfId="0" applyNumberFormat="1" applyFont="1" applyBorder="1" applyAlignment="1">
      <alignment vertical="center"/>
    </xf>
    <xf numFmtId="4" fontId="10" fillId="0" borderId="16" xfId="0" applyNumberFormat="1" applyFont="1" applyBorder="1" applyAlignment="1">
      <alignment horizontal="center" vertical="center"/>
    </xf>
    <xf numFmtId="166" fontId="10" fillId="0" borderId="29" xfId="1" applyNumberFormat="1" applyFont="1" applyBorder="1"/>
    <xf numFmtId="4" fontId="14" fillId="0" borderId="0" xfId="0" applyNumberFormat="1" applyFont="1" applyBorder="1" applyAlignment="1">
      <alignment vertical="center"/>
    </xf>
    <xf numFmtId="4" fontId="16" fillId="0" borderId="17" xfId="0" applyNumberFormat="1" applyFont="1" applyBorder="1" applyAlignment="1">
      <alignment horizontal="left" vertical="center"/>
    </xf>
    <xf numFmtId="4" fontId="11" fillId="0" borderId="11" xfId="0" applyNumberFormat="1" applyFont="1" applyBorder="1" applyAlignment="1">
      <alignment vertical="center"/>
    </xf>
    <xf numFmtId="4" fontId="10" fillId="0" borderId="7" xfId="0" applyNumberFormat="1" applyFont="1" applyBorder="1" applyAlignment="1">
      <alignment horizontal="center" vertical="center"/>
    </xf>
    <xf numFmtId="166" fontId="10" fillId="0" borderId="37" xfId="1" applyNumberFormat="1" applyFont="1" applyBorder="1"/>
    <xf numFmtId="0" fontId="15" fillId="0" borderId="52" xfId="0" applyFont="1" applyBorder="1" applyAlignment="1">
      <alignment vertical="top"/>
    </xf>
    <xf numFmtId="3" fontId="15" fillId="0" borderId="49" xfId="0" applyNumberFormat="1" applyFont="1" applyBorder="1" applyAlignment="1">
      <alignment horizontal="left" vertical="top" wrapText="1"/>
    </xf>
    <xf numFmtId="0" fontId="10" fillId="0" borderId="3" xfId="0" applyFont="1" applyBorder="1"/>
    <xf numFmtId="0" fontId="10" fillId="0" borderId="3" xfId="0" applyFont="1" applyBorder="1" applyAlignment="1">
      <alignment vertical="top" wrapText="1"/>
    </xf>
    <xf numFmtId="0" fontId="18" fillId="0" borderId="3" xfId="0" applyFont="1" applyBorder="1" applyAlignment="1">
      <alignment vertical="top" wrapText="1"/>
    </xf>
    <xf numFmtId="0" fontId="10" fillId="0" borderId="33" xfId="0" applyFont="1" applyBorder="1" applyAlignment="1">
      <alignment vertical="top" wrapText="1"/>
    </xf>
    <xf numFmtId="4" fontId="14" fillId="0" borderId="11" xfId="0" applyNumberFormat="1" applyFont="1" applyBorder="1" applyAlignment="1">
      <alignment vertical="center"/>
    </xf>
    <xf numFmtId="4" fontId="10" fillId="0" borderId="11" xfId="0" applyNumberFormat="1" applyFont="1" applyBorder="1" applyAlignment="1">
      <alignment horizontal="center" vertical="center"/>
    </xf>
    <xf numFmtId="166" fontId="10" fillId="0" borderId="11" xfId="1" applyNumberFormat="1" applyFont="1" applyBorder="1"/>
    <xf numFmtId="166" fontId="15" fillId="0" borderId="38" xfId="1" applyNumberFormat="1" applyFont="1" applyBorder="1"/>
    <xf numFmtId="167" fontId="11" fillId="0" borderId="16" xfId="0" applyNumberFormat="1" applyFont="1" applyFill="1" applyBorder="1"/>
    <xf numFmtId="166" fontId="17" fillId="0" borderId="29" xfId="1" applyNumberFormat="1" applyFont="1" applyBorder="1"/>
    <xf numFmtId="0" fontId="19" fillId="0" borderId="0" xfId="0" applyFont="1" applyBorder="1" applyAlignment="1">
      <alignment vertical="center"/>
    </xf>
    <xf numFmtId="166" fontId="10" fillId="0" borderId="26" xfId="1" applyNumberFormat="1" applyFont="1" applyBorder="1"/>
    <xf numFmtId="0" fontId="10" fillId="0" borderId="46" xfId="0" applyFont="1" applyBorder="1" applyAlignment="1">
      <alignment horizontal="right"/>
    </xf>
    <xf numFmtId="0" fontId="10" fillId="0" borderId="52" xfId="0" applyFont="1" applyBorder="1" applyAlignment="1">
      <alignment vertical="top" wrapText="1"/>
    </xf>
    <xf numFmtId="10" fontId="10" fillId="0" borderId="52" xfId="0" applyNumberFormat="1" applyFont="1" applyBorder="1" applyAlignment="1">
      <alignment vertical="top" wrapText="1"/>
    </xf>
    <xf numFmtId="0" fontId="10" fillId="0" borderId="52" xfId="0" applyFont="1" applyBorder="1" applyAlignment="1">
      <alignment horizontal="center" vertical="top" wrapText="1"/>
    </xf>
    <xf numFmtId="3" fontId="10" fillId="0" borderId="49" xfId="0" applyNumberFormat="1" applyFont="1" applyBorder="1" applyAlignment="1">
      <alignment vertical="top" wrapText="1"/>
    </xf>
    <xf numFmtId="0" fontId="15" fillId="0" borderId="3" xfId="0" applyFont="1" applyBorder="1" applyAlignment="1">
      <alignment vertical="top" wrapText="1"/>
    </xf>
    <xf numFmtId="0" fontId="15" fillId="0" borderId="0" xfId="0" applyFont="1" applyAlignment="1">
      <alignment horizontal="left"/>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left" vertical="center"/>
    </xf>
    <xf numFmtId="0" fontId="10" fillId="0" borderId="32" xfId="0" applyFont="1" applyBorder="1" applyAlignment="1">
      <alignment horizontal="right"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3" fontId="10" fillId="0" borderId="33" xfId="0" applyNumberFormat="1" applyFont="1" applyBorder="1" applyAlignment="1">
      <alignment vertical="center" wrapText="1"/>
    </xf>
    <xf numFmtId="0" fontId="10" fillId="0" borderId="44" xfId="0" applyFont="1" applyBorder="1"/>
    <xf numFmtId="0" fontId="10" fillId="0" borderId="1" xfId="0" applyFont="1" applyBorder="1"/>
    <xf numFmtId="0" fontId="10" fillId="0" borderId="1" xfId="0" applyFont="1" applyBorder="1" applyAlignment="1">
      <alignment horizontal="center"/>
    </xf>
    <xf numFmtId="0" fontId="10" fillId="0" borderId="41" xfId="0" applyFont="1" applyBorder="1"/>
    <xf numFmtId="4" fontId="14" fillId="2" borderId="36" xfId="0" applyNumberFormat="1" applyFont="1" applyFill="1" applyBorder="1" applyAlignment="1">
      <alignment vertical="center"/>
    </xf>
    <xf numFmtId="4" fontId="10" fillId="0" borderId="0" xfId="0" applyNumberFormat="1" applyFont="1" applyBorder="1" applyAlignment="1">
      <alignment horizontal="center" vertical="center"/>
    </xf>
    <xf numFmtId="166" fontId="10" fillId="0" borderId="36" xfId="1" applyNumberFormat="1" applyFont="1" applyFill="1" applyBorder="1" applyAlignment="1">
      <alignment horizontal="center"/>
    </xf>
    <xf numFmtId="4" fontId="19" fillId="0" borderId="16" xfId="0" applyNumberFormat="1" applyFont="1" applyBorder="1" applyAlignment="1">
      <alignment vertical="center"/>
    </xf>
    <xf numFmtId="0" fontId="10" fillId="0" borderId="16" xfId="0" applyFont="1" applyBorder="1" applyAlignment="1">
      <alignment horizontal="center"/>
    </xf>
    <xf numFmtId="166" fontId="10" fillId="0" borderId="16" xfId="1" applyNumberFormat="1" applyFont="1" applyBorder="1" applyAlignment="1">
      <alignment horizontal="center"/>
    </xf>
    <xf numFmtId="3" fontId="15" fillId="0" borderId="0" xfId="1" applyNumberFormat="1"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5" fillId="0" borderId="0" xfId="0" applyFont="1" applyBorder="1" applyAlignment="1">
      <alignment horizontal="center"/>
    </xf>
    <xf numFmtId="3" fontId="15" fillId="0" borderId="52" xfId="0" applyNumberFormat="1" applyFont="1" applyBorder="1" applyAlignment="1">
      <alignment vertical="top" wrapText="1"/>
    </xf>
    <xf numFmtId="3" fontId="10" fillId="0" borderId="3" xfId="0" applyNumberFormat="1" applyFont="1" applyBorder="1" applyAlignment="1">
      <alignment vertical="top" wrapText="1"/>
    </xf>
    <xf numFmtId="4" fontId="10" fillId="0" borderId="3" xfId="0" applyNumberFormat="1" applyFont="1" applyBorder="1" applyAlignment="1">
      <alignment vertical="center"/>
    </xf>
    <xf numFmtId="9" fontId="10" fillId="0" borderId="2" xfId="2" applyFont="1" applyBorder="1" applyAlignment="1">
      <alignment horizontal="center" vertical="center"/>
    </xf>
    <xf numFmtId="4" fontId="10" fillId="0" borderId="5" xfId="0" applyNumberFormat="1" applyFont="1" applyBorder="1" applyAlignment="1">
      <alignment vertical="center"/>
    </xf>
    <xf numFmtId="0" fontId="10" fillId="0" borderId="5" xfId="0" applyFont="1" applyBorder="1" applyAlignment="1">
      <alignment vertical="top" wrapText="1"/>
    </xf>
    <xf numFmtId="9" fontId="10" fillId="0" borderId="4" xfId="2" applyFont="1" applyBorder="1" applyAlignment="1">
      <alignment horizontal="center" vertical="center"/>
    </xf>
    <xf numFmtId="3" fontId="10" fillId="0" borderId="5" xfId="0" applyNumberFormat="1" applyFont="1" applyBorder="1" applyAlignment="1">
      <alignment vertical="top" wrapText="1"/>
    </xf>
    <xf numFmtId="3" fontId="10" fillId="0" borderId="67" xfId="0" applyNumberFormat="1" applyFont="1" applyBorder="1" applyAlignment="1">
      <alignment vertical="top" wrapText="1"/>
    </xf>
    <xf numFmtId="0" fontId="11" fillId="0" borderId="16" xfId="0" applyFont="1" applyBorder="1" applyAlignment="1">
      <alignment vertical="center"/>
    </xf>
    <xf numFmtId="0" fontId="15" fillId="0" borderId="9" xfId="0" applyFont="1" applyBorder="1" applyAlignment="1">
      <alignment vertical="top" wrapText="1"/>
    </xf>
    <xf numFmtId="0" fontId="15" fillId="0" borderId="9" xfId="0" applyFont="1" applyBorder="1" applyAlignment="1">
      <alignment horizontal="center" vertical="top" wrapText="1"/>
    </xf>
    <xf numFmtId="3" fontId="15" fillId="0" borderId="9" xfId="0" applyNumberFormat="1" applyFont="1" applyBorder="1" applyAlignment="1">
      <alignment vertical="top" wrapText="1"/>
    </xf>
    <xf numFmtId="3" fontId="10" fillId="0" borderId="39" xfId="0" applyNumberFormat="1" applyFont="1" applyBorder="1" applyAlignment="1">
      <alignment vertical="top" wrapText="1"/>
    </xf>
    <xf numFmtId="0" fontId="15" fillId="0" borderId="33" xfId="0" applyFont="1" applyBorder="1" applyAlignment="1">
      <alignment horizontal="left" vertical="top" wrapText="1"/>
    </xf>
    <xf numFmtId="3" fontId="15" fillId="0" borderId="3" xfId="0" applyNumberFormat="1" applyFont="1" applyBorder="1" applyAlignment="1">
      <alignment vertical="top" wrapText="1"/>
    </xf>
    <xf numFmtId="3" fontId="10" fillId="0" borderId="22" xfId="0" applyNumberFormat="1" applyFont="1" applyBorder="1" applyAlignment="1">
      <alignment vertical="top" wrapText="1"/>
    </xf>
    <xf numFmtId="166" fontId="10" fillId="0" borderId="24" xfId="1" applyNumberFormat="1" applyFont="1" applyBorder="1" applyAlignment="1">
      <alignment horizontal="center" vertical="center"/>
    </xf>
    <xf numFmtId="166" fontId="10" fillId="0" borderId="8" xfId="1" applyNumberFormat="1" applyFont="1" applyBorder="1" applyAlignment="1">
      <alignment horizontal="center" vertical="center"/>
    </xf>
    <xf numFmtId="166" fontId="10" fillId="0" borderId="8" xfId="1" applyNumberFormat="1" applyFont="1" applyBorder="1"/>
    <xf numFmtId="0" fontId="15" fillId="0" borderId="48" xfId="0" applyFont="1" applyBorder="1" applyAlignment="1">
      <alignment horizontal="center" vertical="top" wrapText="1"/>
    </xf>
    <xf numFmtId="0" fontId="15" fillId="0" borderId="49" xfId="0" applyFont="1" applyBorder="1" applyAlignment="1">
      <alignment horizontal="left" vertical="top" wrapText="1"/>
    </xf>
    <xf numFmtId="3" fontId="15" fillId="0" borderId="2" xfId="0" applyNumberFormat="1" applyFont="1" applyBorder="1" applyAlignment="1">
      <alignment vertical="top" wrapText="1"/>
    </xf>
    <xf numFmtId="4" fontId="15" fillId="0" borderId="35" xfId="0" applyNumberFormat="1" applyFont="1" applyBorder="1" applyAlignment="1">
      <alignment vertical="center"/>
    </xf>
    <xf numFmtId="0" fontId="10" fillId="0" borderId="2" xfId="0" applyFont="1" applyBorder="1" applyAlignment="1">
      <alignment horizontal="center"/>
    </xf>
    <xf numFmtId="0" fontId="10" fillId="0" borderId="2" xfId="0" applyFont="1" applyBorder="1"/>
    <xf numFmtId="4" fontId="10" fillId="0" borderId="51" xfId="0" applyNumberFormat="1" applyFont="1" applyBorder="1" applyAlignment="1">
      <alignment vertical="center"/>
    </xf>
    <xf numFmtId="3" fontId="10" fillId="0" borderId="1" xfId="0" applyNumberFormat="1" applyFont="1" applyBorder="1" applyAlignment="1">
      <alignment vertical="top" wrapText="1"/>
    </xf>
    <xf numFmtId="166" fontId="10" fillId="2" borderId="24" xfId="1" applyNumberFormat="1" applyFont="1" applyFill="1" applyBorder="1" applyAlignment="1">
      <alignment vertical="center"/>
    </xf>
    <xf numFmtId="4" fontId="14" fillId="0" borderId="27" xfId="0" applyNumberFormat="1" applyFont="1" applyBorder="1" applyAlignment="1">
      <alignment vertical="center"/>
    </xf>
    <xf numFmtId="4" fontId="10" fillId="0" borderId="30" xfId="0" applyNumberFormat="1" applyFont="1" applyBorder="1" applyAlignment="1">
      <alignment horizontal="center" vertical="center"/>
    </xf>
    <xf numFmtId="166" fontId="10" fillId="0" borderId="30" xfId="1" applyNumberFormat="1" applyFont="1" applyBorder="1" applyAlignment="1">
      <alignment horizontal="center" vertical="center"/>
    </xf>
    <xf numFmtId="166" fontId="10" fillId="0" borderId="28" xfId="1" applyNumberFormat="1" applyFont="1" applyBorder="1"/>
    <xf numFmtId="166" fontId="15" fillId="0" borderId="45" xfId="1" applyNumberFormat="1" applyFont="1" applyBorder="1"/>
    <xf numFmtId="4" fontId="14" fillId="2" borderId="0" xfId="0" applyNumberFormat="1" applyFont="1" applyFill="1" applyBorder="1" applyAlignment="1">
      <alignment vertical="center"/>
    </xf>
    <xf numFmtId="4" fontId="10" fillId="2" borderId="0" xfId="0" applyNumberFormat="1" applyFont="1" applyFill="1" applyBorder="1" applyAlignment="1">
      <alignment horizontal="center" vertical="center"/>
    </xf>
    <xf numFmtId="166" fontId="10" fillId="2" borderId="0" xfId="1" applyNumberFormat="1" applyFont="1" applyFill="1" applyBorder="1"/>
    <xf numFmtId="166" fontId="15" fillId="2" borderId="22" xfId="1" applyNumberFormat="1" applyFont="1" applyFill="1" applyBorder="1"/>
    <xf numFmtId="166" fontId="10" fillId="0" borderId="0" xfId="1" applyNumberFormat="1"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166" fontId="10" fillId="0" borderId="0" xfId="1" applyNumberFormat="1" applyFont="1" applyAlignment="1">
      <alignment horizontal="center" vertical="center"/>
    </xf>
    <xf numFmtId="166" fontId="15" fillId="0" borderId="58" xfId="1" applyNumberFormat="1" applyFont="1" applyFill="1" applyBorder="1" applyAlignment="1">
      <alignment horizontal="center" vertical="center"/>
    </xf>
    <xf numFmtId="4" fontId="14" fillId="0" borderId="59" xfId="0" applyNumberFormat="1" applyFont="1" applyBorder="1" applyAlignment="1">
      <alignment vertical="center"/>
    </xf>
    <xf numFmtId="4" fontId="15" fillId="0" borderId="59" xfId="0" applyNumberFormat="1" applyFont="1" applyBorder="1" applyAlignment="1">
      <alignment horizontal="center" vertical="center"/>
    </xf>
    <xf numFmtId="166" fontId="15" fillId="0" borderId="59" xfId="1" applyNumberFormat="1" applyFont="1" applyBorder="1" applyAlignment="1">
      <alignment horizontal="center" vertical="center"/>
    </xf>
    <xf numFmtId="166" fontId="15" fillId="0" borderId="59" xfId="1" applyNumberFormat="1" applyFont="1" applyBorder="1" applyAlignment="1">
      <alignment vertical="center"/>
    </xf>
    <xf numFmtId="3" fontId="15" fillId="0" borderId="60" xfId="1" applyNumberFormat="1" applyFont="1" applyBorder="1" applyAlignment="1">
      <alignment horizontal="center" vertical="center"/>
    </xf>
    <xf numFmtId="4" fontId="14" fillId="0" borderId="61" xfId="0" applyNumberFormat="1" applyFont="1" applyBorder="1" applyAlignment="1">
      <alignment vertical="center"/>
    </xf>
    <xf numFmtId="4" fontId="14" fillId="0" borderId="62" xfId="0" applyNumberFormat="1" applyFont="1" applyBorder="1" applyAlignment="1">
      <alignment vertical="center"/>
    </xf>
    <xf numFmtId="4" fontId="15" fillId="0" borderId="62" xfId="0" applyNumberFormat="1" applyFont="1" applyBorder="1" applyAlignment="1">
      <alignment horizontal="center" vertical="center"/>
    </xf>
    <xf numFmtId="166" fontId="15" fillId="0" borderId="62" xfId="1" applyNumberFormat="1" applyFont="1" applyBorder="1" applyAlignment="1">
      <alignment horizontal="center" vertical="center"/>
    </xf>
    <xf numFmtId="166" fontId="15" fillId="0" borderId="62" xfId="1" applyNumberFormat="1" applyFont="1" applyBorder="1" applyAlignment="1">
      <alignment vertical="center"/>
    </xf>
    <xf numFmtId="3" fontId="15" fillId="0" borderId="42" xfId="1" applyNumberFormat="1" applyFont="1" applyBorder="1" applyAlignment="1">
      <alignment horizontal="center" vertical="center"/>
    </xf>
    <xf numFmtId="0" fontId="15" fillId="0" borderId="63" xfId="0" applyFont="1" applyFill="1" applyBorder="1"/>
    <xf numFmtId="0" fontId="14" fillId="0" borderId="64" xfId="0" applyFont="1" applyBorder="1"/>
    <xf numFmtId="0" fontId="15" fillId="0" borderId="64" xfId="0" applyFont="1" applyBorder="1"/>
    <xf numFmtId="0" fontId="15" fillId="0" borderId="64" xfId="0" applyFont="1" applyBorder="1" applyAlignment="1">
      <alignment horizontal="center"/>
    </xf>
    <xf numFmtId="3" fontId="15" fillId="0" borderId="65" xfId="0" applyNumberFormat="1" applyFont="1" applyBorder="1" applyAlignment="1">
      <alignment horizontal="center"/>
    </xf>
    <xf numFmtId="168" fontId="10" fillId="0" borderId="75" xfId="0" applyNumberFormat="1" applyFont="1" applyBorder="1" applyAlignment="1">
      <alignment horizontal="center" vertical="center"/>
    </xf>
    <xf numFmtId="166" fontId="15" fillId="0" borderId="75" xfId="1" applyNumberFormat="1" applyFont="1" applyBorder="1" applyAlignment="1">
      <alignment horizontal="center" vertical="center"/>
    </xf>
    <xf numFmtId="1" fontId="10" fillId="0" borderId="73" xfId="0" applyNumberFormat="1" applyFont="1" applyBorder="1" applyAlignment="1">
      <alignment horizontal="right"/>
    </xf>
    <xf numFmtId="3" fontId="15" fillId="0" borderId="83" xfId="1" applyNumberFormat="1" applyFont="1" applyBorder="1" applyAlignment="1">
      <alignment horizontal="center" vertical="center"/>
    </xf>
    <xf numFmtId="4" fontId="14" fillId="0" borderId="55" xfId="0" applyNumberFormat="1" applyFont="1" applyBorder="1" applyAlignment="1">
      <alignment vertical="center"/>
    </xf>
    <xf numFmtId="4" fontId="14" fillId="0" borderId="74" xfId="0" applyNumberFormat="1" applyFont="1" applyBorder="1" applyAlignment="1">
      <alignment vertical="center"/>
    </xf>
    <xf numFmtId="168" fontId="10" fillId="0" borderId="74" xfId="0" applyNumberFormat="1" applyFont="1" applyBorder="1" applyAlignment="1">
      <alignment horizontal="center" vertical="center"/>
    </xf>
    <xf numFmtId="166" fontId="15" fillId="0" borderId="74" xfId="1" applyNumberFormat="1" applyFont="1" applyBorder="1" applyAlignment="1">
      <alignment horizontal="center" vertical="center"/>
    </xf>
    <xf numFmtId="1" fontId="10" fillId="0" borderId="74" xfId="1" applyNumberFormat="1" applyFont="1" applyBorder="1" applyAlignment="1">
      <alignment horizontal="right" vertical="center"/>
    </xf>
    <xf numFmtId="0" fontId="10" fillId="0" borderId="20" xfId="0" applyFont="1" applyBorder="1"/>
    <xf numFmtId="0" fontId="12" fillId="3" borderId="0" xfId="0" applyFont="1" applyFill="1" applyBorder="1" applyAlignment="1">
      <alignment wrapText="1"/>
    </xf>
    <xf numFmtId="0" fontId="12" fillId="3" borderId="0" xfId="0" applyFont="1" applyFill="1" applyAlignment="1">
      <alignment wrapText="1"/>
    </xf>
    <xf numFmtId="0" fontId="12" fillId="3" borderId="0" xfId="0" applyFont="1" applyFill="1" applyBorder="1" applyAlignment="1">
      <alignment vertical="top" wrapText="1"/>
    </xf>
    <xf numFmtId="0" fontId="9" fillId="3" borderId="0" xfId="0" applyFont="1" applyFill="1" applyBorder="1" applyAlignment="1">
      <alignment wrapText="1"/>
    </xf>
    <xf numFmtId="0" fontId="0" fillId="3" borderId="0" xfId="0" applyFill="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0</xdr:colOff>
      <xdr:row>0</xdr:row>
      <xdr:rowOff>0</xdr:rowOff>
    </xdr:to>
    <xdr:sp macro="" textlink="">
      <xdr:nvSpPr>
        <xdr:cNvPr id="2053" name="Line 3"/>
        <xdr:cNvSpPr>
          <a:spLocks noChangeShapeType="1"/>
        </xdr:cNvSpPr>
      </xdr:nvSpPr>
      <xdr:spPr bwMode="auto">
        <a:xfrm>
          <a:off x="3571875" y="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0</xdr:colOff>
      <xdr:row>0</xdr:row>
      <xdr:rowOff>0</xdr:rowOff>
    </xdr:to>
    <xdr:sp macro="" textlink="">
      <xdr:nvSpPr>
        <xdr:cNvPr id="2054" name="Line 4"/>
        <xdr:cNvSpPr>
          <a:spLocks noChangeShapeType="1"/>
        </xdr:cNvSpPr>
      </xdr:nvSpPr>
      <xdr:spPr bwMode="auto">
        <a:xfrm>
          <a:off x="3571875" y="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0"/>
  <sheetViews>
    <sheetView tabSelected="1" workbookViewId="0">
      <selection activeCell="B2" sqref="B2:G2"/>
    </sheetView>
  </sheetViews>
  <sheetFormatPr defaultColWidth="11.42578125" defaultRowHeight="12.75"/>
  <cols>
    <col min="1" max="1" width="11.42578125" customWidth="1"/>
    <col min="2" max="2" width="8.42578125" customWidth="1"/>
    <col min="3" max="3" width="33.7109375" style="6" customWidth="1"/>
    <col min="4" max="4" width="7.140625" style="4" customWidth="1"/>
    <col min="5" max="5" width="4" style="69" customWidth="1"/>
    <col min="6" max="6" width="10.85546875" style="4" hidden="1" customWidth="1"/>
    <col min="7" max="7" width="15.42578125" style="4" customWidth="1"/>
    <col min="8" max="8" width="3.140625" style="5" customWidth="1"/>
  </cols>
  <sheetData>
    <row r="2" spans="2:12" ht="53.1" customHeight="1">
      <c r="B2" s="446" t="s">
        <v>313</v>
      </c>
      <c r="C2" s="447"/>
      <c r="D2" s="447"/>
      <c r="E2" s="447"/>
      <c r="F2" s="447"/>
      <c r="G2" s="447"/>
      <c r="H2" s="70"/>
      <c r="I2" s="70"/>
      <c r="J2" s="70"/>
      <c r="K2" s="70"/>
      <c r="L2" s="70"/>
    </row>
    <row r="4" spans="2:12" s="55" customFormat="1" ht="23.25">
      <c r="B4" s="71" t="s">
        <v>281</v>
      </c>
      <c r="C4" s="72"/>
      <c r="D4" s="72"/>
      <c r="E4" s="72"/>
      <c r="F4" s="72"/>
      <c r="G4" s="73"/>
      <c r="H4" s="54"/>
    </row>
    <row r="5" spans="2:12">
      <c r="C5" s="19"/>
      <c r="D5" s="20"/>
      <c r="E5" s="58"/>
      <c r="F5" s="7"/>
      <c r="G5" s="8"/>
      <c r="H5" s="9"/>
    </row>
    <row r="6" spans="2:12">
      <c r="C6" s="19"/>
      <c r="D6" s="20"/>
      <c r="E6" s="58"/>
      <c r="F6" s="7"/>
      <c r="G6" s="8"/>
      <c r="H6" s="9"/>
    </row>
    <row r="7" spans="2:12">
      <c r="B7" s="3" t="str">
        <f>Detail!B9</f>
        <v>Program:</v>
      </c>
      <c r="C7" s="3" t="str">
        <f>Detail!C9</f>
        <v>SAMPLE BUDGET</v>
      </c>
      <c r="D7" s="20"/>
      <c r="E7" s="58"/>
      <c r="F7" s="7"/>
      <c r="G7" s="8"/>
      <c r="H7" s="9"/>
    </row>
    <row r="8" spans="2:12">
      <c r="B8" s="3" t="str">
        <f>Detail!B10</f>
        <v>Format:</v>
      </c>
      <c r="C8" s="3" t="str">
        <f>Detail!C10</f>
        <v>DV 24P</v>
      </c>
      <c r="D8" s="20"/>
      <c r="E8" s="58"/>
      <c r="F8" s="7"/>
      <c r="G8" s="8"/>
      <c r="H8" s="9"/>
    </row>
    <row r="9" spans="2:12">
      <c r="C9" s="19"/>
      <c r="D9" s="20"/>
      <c r="E9" s="58"/>
      <c r="F9" s="7"/>
      <c r="G9" s="8"/>
      <c r="H9" s="9"/>
    </row>
    <row r="10" spans="2:12">
      <c r="B10" t="str">
        <f>Detail!B12</f>
        <v>Producer/Director: Great filmmaker</v>
      </c>
      <c r="C10" s="19"/>
      <c r="D10" s="56" t="str">
        <f>Detail!E12</f>
        <v>Research:</v>
      </c>
      <c r="E10" s="56">
        <f>Detail!F12</f>
        <v>8</v>
      </c>
      <c r="F10" s="7"/>
      <c r="G10" s="57" t="str">
        <f>Detail!G12</f>
        <v>weeks</v>
      </c>
      <c r="H10" s="9"/>
    </row>
    <row r="11" spans="2:12">
      <c r="B11" t="str">
        <f>Detail!B14</f>
        <v xml:space="preserve">Locations: Los Angeles, New York </v>
      </c>
      <c r="C11" s="19"/>
      <c r="D11" s="56" t="str">
        <f>Detail!E13</f>
        <v>Prep:</v>
      </c>
      <c r="E11" s="56">
        <f>Detail!F13</f>
        <v>6</v>
      </c>
      <c r="F11" s="7"/>
      <c r="G11" s="57" t="str">
        <f>Detail!G13</f>
        <v xml:space="preserve"> weeks</v>
      </c>
      <c r="H11" s="9"/>
    </row>
    <row r="12" spans="2:12">
      <c r="C12" s="19"/>
      <c r="D12" s="56" t="str">
        <f>Detail!E14</f>
        <v>Shoot:</v>
      </c>
      <c r="E12" s="56">
        <f>Detail!F14</f>
        <v>35</v>
      </c>
      <c r="F12" s="7"/>
      <c r="G12" s="57" t="str">
        <f>Detail!G14</f>
        <v>days (over 12 wks)</v>
      </c>
      <c r="H12" s="9"/>
    </row>
    <row r="13" spans="2:12">
      <c r="B13" t="str">
        <f>Detail!B16</f>
        <v>Budget date: 8/1/2005</v>
      </c>
      <c r="C13" s="19"/>
      <c r="D13" s="56" t="str">
        <f>Detail!E15</f>
        <v>Wrap:</v>
      </c>
      <c r="E13" s="56">
        <f>Detail!F15</f>
        <v>2</v>
      </c>
      <c r="F13" s="7"/>
      <c r="G13" s="57" t="str">
        <f>Detail!G15</f>
        <v xml:space="preserve"> weeks</v>
      </c>
      <c r="H13" s="9"/>
    </row>
    <row r="14" spans="2:12">
      <c r="C14" s="19"/>
      <c r="D14" s="56" t="str">
        <f>Detail!E16</f>
        <v>Post:</v>
      </c>
      <c r="E14" s="56">
        <f>Detail!F16</f>
        <v>24</v>
      </c>
      <c r="F14" s="7"/>
      <c r="G14" s="57" t="str">
        <f>Detail!G16</f>
        <v xml:space="preserve"> weeks</v>
      </c>
      <c r="H14" s="9"/>
    </row>
    <row r="15" spans="2:12">
      <c r="C15" s="19"/>
      <c r="D15" s="56" t="str">
        <f>Detail!E17</f>
        <v>TOTAL:</v>
      </c>
      <c r="E15" s="56">
        <f>Detail!F17</f>
        <v>52</v>
      </c>
      <c r="F15" s="7"/>
      <c r="G15" s="57" t="str">
        <f>Detail!G17</f>
        <v xml:space="preserve"> weeks</v>
      </c>
      <c r="H15" s="9"/>
    </row>
    <row r="16" spans="2:12">
      <c r="C16" s="19"/>
      <c r="D16" s="20"/>
      <c r="E16" s="58"/>
      <c r="F16" s="7"/>
      <c r="G16" s="8"/>
      <c r="H16" s="9"/>
    </row>
    <row r="17" spans="1:8">
      <c r="B17" s="50"/>
      <c r="C17" s="47" t="s">
        <v>45</v>
      </c>
      <c r="D17" s="25"/>
      <c r="E17" s="59"/>
      <c r="F17" s="8"/>
      <c r="G17" s="53" t="s">
        <v>282</v>
      </c>
      <c r="H17" s="9"/>
    </row>
    <row r="18" spans="1:8">
      <c r="B18" s="51"/>
      <c r="C18" s="26"/>
      <c r="D18" s="16"/>
      <c r="E18" s="60"/>
      <c r="F18" s="7"/>
      <c r="G18" s="18"/>
      <c r="H18" s="9"/>
    </row>
    <row r="19" spans="1:8">
      <c r="B19" s="49">
        <v>1000</v>
      </c>
      <c r="C19" s="11" t="s">
        <v>137</v>
      </c>
      <c r="D19" s="24"/>
      <c r="E19" s="61"/>
      <c r="F19" s="17"/>
      <c r="G19" s="35">
        <f>Detail!G29</f>
        <v>0</v>
      </c>
      <c r="H19" s="41"/>
    </row>
    <row r="20" spans="1:8">
      <c r="B20" s="49">
        <v>2000</v>
      </c>
      <c r="C20" s="22" t="s">
        <v>141</v>
      </c>
      <c r="D20" s="16"/>
      <c r="E20" s="62"/>
      <c r="F20" s="17"/>
      <c r="G20" s="35">
        <f>Detail!G47</f>
        <v>0</v>
      </c>
      <c r="H20" s="41"/>
    </row>
    <row r="21" spans="1:8">
      <c r="B21" s="49">
        <v>3000</v>
      </c>
      <c r="C21" s="22" t="s">
        <v>304</v>
      </c>
      <c r="D21" s="16"/>
      <c r="E21" s="62"/>
      <c r="F21" s="17"/>
      <c r="G21" s="35">
        <f>Detail!G85</f>
        <v>0</v>
      </c>
      <c r="H21" s="41"/>
    </row>
    <row r="22" spans="1:8">
      <c r="B22" s="12"/>
      <c r="C22" s="12"/>
      <c r="D22" s="13"/>
      <c r="E22" s="63"/>
      <c r="F22" s="14"/>
      <c r="G22" s="36"/>
      <c r="H22" s="41"/>
    </row>
    <row r="23" spans="1:8">
      <c r="B23" s="51"/>
      <c r="C23" s="15" t="s">
        <v>269</v>
      </c>
      <c r="D23" s="16"/>
      <c r="E23" s="62"/>
      <c r="F23" s="38"/>
      <c r="G23" s="39">
        <f>SUM(G19:G21)</f>
        <v>0</v>
      </c>
      <c r="H23" s="41"/>
    </row>
    <row r="24" spans="1:8">
      <c r="C24" s="37"/>
      <c r="D24" s="23"/>
      <c r="E24" s="64"/>
      <c r="F24" s="34"/>
      <c r="G24" s="40"/>
      <c r="H24" s="41"/>
    </row>
    <row r="25" spans="1:8">
      <c r="B25" s="1"/>
      <c r="C25" s="33"/>
      <c r="D25" s="23"/>
      <c r="E25" s="64"/>
      <c r="F25" s="8"/>
      <c r="G25" s="42"/>
      <c r="H25" s="41"/>
    </row>
    <row r="26" spans="1:8">
      <c r="B26" s="50"/>
      <c r="C26" s="47" t="s">
        <v>270</v>
      </c>
      <c r="D26" s="25"/>
      <c r="E26" s="65"/>
      <c r="F26" s="7"/>
      <c r="G26" s="53" t="s">
        <v>282</v>
      </c>
      <c r="H26" s="9"/>
    </row>
    <row r="27" spans="1:8">
      <c r="B27" s="51"/>
      <c r="C27" s="26"/>
      <c r="D27" s="16"/>
      <c r="E27" s="62"/>
      <c r="F27" s="7"/>
      <c r="G27" s="43"/>
      <c r="H27" s="41"/>
    </row>
    <row r="28" spans="1:8">
      <c r="B28" s="49">
        <v>4000</v>
      </c>
      <c r="C28" s="11" t="s">
        <v>306</v>
      </c>
      <c r="D28" s="24"/>
      <c r="E28" s="61"/>
      <c r="F28" s="17"/>
      <c r="G28" s="35">
        <f>Detail!G149</f>
        <v>0</v>
      </c>
      <c r="H28" s="41"/>
    </row>
    <row r="29" spans="1:8">
      <c r="B29" s="49">
        <v>5000</v>
      </c>
      <c r="C29" s="22" t="s">
        <v>307</v>
      </c>
      <c r="D29" s="16"/>
      <c r="E29" s="61"/>
      <c r="F29" s="17"/>
      <c r="G29" s="35">
        <f>Detail!G206</f>
        <v>0</v>
      </c>
      <c r="H29" s="41"/>
    </row>
    <row r="30" spans="1:8">
      <c r="B30" s="49">
        <v>6000</v>
      </c>
      <c r="C30" s="22" t="s">
        <v>308</v>
      </c>
      <c r="D30" s="16"/>
      <c r="E30" s="61"/>
      <c r="F30" s="17"/>
      <c r="G30" s="35">
        <f>Detail!G225</f>
        <v>0</v>
      </c>
      <c r="H30" s="41"/>
    </row>
    <row r="31" spans="1:8">
      <c r="A31" t="s">
        <v>46</v>
      </c>
      <c r="B31" s="49">
        <v>7000</v>
      </c>
      <c r="C31" s="22" t="s">
        <v>309</v>
      </c>
      <c r="D31" s="25"/>
      <c r="E31" s="61"/>
      <c r="F31" s="17"/>
      <c r="G31" s="35">
        <f>Detail!G283</f>
        <v>0</v>
      </c>
      <c r="H31" s="41"/>
    </row>
    <row r="32" spans="1:8">
      <c r="B32" s="49">
        <v>8000</v>
      </c>
      <c r="C32" s="22" t="s">
        <v>310</v>
      </c>
      <c r="D32" s="24"/>
      <c r="E32" s="61"/>
      <c r="F32" s="17"/>
      <c r="G32" s="35">
        <f>Detail!G295</f>
        <v>0</v>
      </c>
      <c r="H32" s="41"/>
    </row>
    <row r="33" spans="2:8">
      <c r="B33" s="49">
        <v>9000</v>
      </c>
      <c r="C33" s="22" t="s">
        <v>135</v>
      </c>
      <c r="D33" s="24"/>
      <c r="E33" s="61"/>
      <c r="F33" s="17"/>
      <c r="G33" s="35">
        <f>Detail!G329</f>
        <v>0</v>
      </c>
      <c r="H33" s="41"/>
    </row>
    <row r="34" spans="2:8">
      <c r="B34" s="49">
        <v>10000</v>
      </c>
      <c r="C34" s="11" t="s">
        <v>320</v>
      </c>
      <c r="D34" s="24"/>
      <c r="E34" s="61"/>
      <c r="F34" s="17"/>
      <c r="G34" s="35">
        <f>Detail!G344</f>
        <v>0</v>
      </c>
      <c r="H34" s="41"/>
    </row>
    <row r="35" spans="2:8">
      <c r="B35" s="12"/>
      <c r="C35" s="12"/>
      <c r="D35" s="13"/>
      <c r="E35" s="63"/>
      <c r="F35" s="14"/>
      <c r="G35" s="36"/>
      <c r="H35" s="41"/>
    </row>
    <row r="36" spans="2:8">
      <c r="B36" s="2"/>
      <c r="C36" s="26" t="s">
        <v>271</v>
      </c>
      <c r="D36" s="16"/>
      <c r="E36" s="62"/>
      <c r="F36" s="17"/>
      <c r="G36" s="35">
        <f>SUM(G28:G34)</f>
        <v>0</v>
      </c>
      <c r="H36" s="41"/>
    </row>
    <row r="37" spans="2:8">
      <c r="B37" s="12"/>
      <c r="C37" s="12"/>
      <c r="D37" s="13"/>
      <c r="E37" s="63"/>
      <c r="F37" s="14"/>
      <c r="G37" s="36"/>
      <c r="H37" s="41"/>
    </row>
    <row r="38" spans="2:8">
      <c r="B38" s="51"/>
      <c r="C38" s="15" t="s">
        <v>272</v>
      </c>
      <c r="D38" s="27"/>
      <c r="E38" s="66"/>
      <c r="F38" s="38"/>
      <c r="G38" s="44">
        <f>G36</f>
        <v>0</v>
      </c>
      <c r="H38" s="41"/>
    </row>
    <row r="39" spans="2:8">
      <c r="B39" s="1"/>
      <c r="C39" s="33"/>
      <c r="D39" s="23"/>
      <c r="E39" s="64"/>
      <c r="F39" s="8"/>
      <c r="G39" s="42"/>
      <c r="H39" s="41"/>
    </row>
    <row r="40" spans="2:8">
      <c r="B40" s="1"/>
      <c r="C40" s="33"/>
      <c r="D40" s="23"/>
      <c r="E40" s="64"/>
      <c r="F40" s="8"/>
      <c r="G40" s="42"/>
      <c r="H40" s="41"/>
    </row>
    <row r="41" spans="2:8">
      <c r="B41" s="49"/>
      <c r="C41" s="52" t="s">
        <v>283</v>
      </c>
      <c r="D41" s="24"/>
      <c r="E41" s="61"/>
      <c r="F41" s="17"/>
      <c r="G41" s="46">
        <f>G23+G38</f>
        <v>0</v>
      </c>
      <c r="H41" s="41"/>
    </row>
    <row r="42" spans="2:8">
      <c r="B42" s="49"/>
      <c r="C42" s="28" t="s">
        <v>22</v>
      </c>
      <c r="D42" s="29">
        <f>Detail!D354</f>
        <v>0.1</v>
      </c>
      <c r="E42" s="61"/>
      <c r="F42" s="17"/>
      <c r="G42" s="35">
        <f>Detail!G354</f>
        <v>0</v>
      </c>
      <c r="H42" s="41"/>
    </row>
    <row r="43" spans="2:8">
      <c r="B43" s="49"/>
      <c r="C43" s="28" t="s">
        <v>88</v>
      </c>
      <c r="D43" s="29">
        <f>Detail!D355</f>
        <v>7.0000000000000007E-2</v>
      </c>
      <c r="E43" s="62"/>
      <c r="F43" s="17"/>
      <c r="G43" s="35">
        <f>Detail!G355</f>
        <v>0</v>
      </c>
      <c r="H43" s="41"/>
    </row>
    <row r="44" spans="2:8">
      <c r="B44" s="12"/>
      <c r="C44" s="12"/>
      <c r="D44" s="13"/>
      <c r="E44" s="63"/>
      <c r="F44" s="14"/>
      <c r="G44" s="36"/>
      <c r="H44" s="41"/>
    </row>
    <row r="45" spans="2:8">
      <c r="B45" s="49"/>
      <c r="C45" s="30" t="s">
        <v>75</v>
      </c>
      <c r="D45" s="31"/>
      <c r="E45" s="67"/>
      <c r="F45" s="21"/>
      <c r="G45" s="45">
        <f>G43+G42+G41</f>
        <v>0</v>
      </c>
      <c r="H45" s="41"/>
    </row>
    <row r="46" spans="2:8">
      <c r="B46" s="12"/>
      <c r="C46" s="12"/>
      <c r="D46" s="13"/>
      <c r="E46" s="63"/>
      <c r="F46" s="14"/>
      <c r="G46" s="36"/>
      <c r="H46" s="41"/>
    </row>
    <row r="47" spans="2:8">
      <c r="D47" s="10"/>
      <c r="E47" s="68"/>
      <c r="F47" s="7"/>
      <c r="G47" s="48"/>
      <c r="H47" s="41"/>
    </row>
    <row r="48" spans="2:8">
      <c r="D48" s="10"/>
      <c r="E48" s="68"/>
      <c r="F48" s="7"/>
      <c r="G48" s="7"/>
      <c r="H48" s="9"/>
    </row>
    <row r="49" spans="3:8">
      <c r="D49" s="10"/>
      <c r="E49" s="68"/>
      <c r="F49" s="7"/>
      <c r="G49" s="7"/>
      <c r="H49" s="9"/>
    </row>
    <row r="50" spans="3:8">
      <c r="C50" s="6" t="s">
        <v>46</v>
      </c>
      <c r="G50" s="32"/>
    </row>
  </sheetData>
  <mergeCells count="2">
    <mergeCell ref="B4:G4"/>
    <mergeCell ref="B2:G2"/>
  </mergeCells>
  <printOptions horizontalCentered="1" verticalCentered="1"/>
  <pageMargins left="0.75" right="0.75" top="1" bottom="1" header="0.5" footer="0.5"/>
  <pageSetup paperSize="0"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06"/>
  <sheetViews>
    <sheetView topLeftCell="A8" zoomScaleNormal="100" workbookViewId="0">
      <pane ySplit="1065" activePane="bottomLeft"/>
      <selection activeCell="A81" sqref="A81"/>
      <selection pane="bottomLeft" activeCell="B7" activeCellId="2" sqref="B3:L3 B5:L5 B7:L7"/>
    </sheetView>
  </sheetViews>
  <sheetFormatPr defaultColWidth="11.42578125" defaultRowHeight="13.5"/>
  <cols>
    <col min="1" max="1" width="11" style="76" customWidth="1"/>
    <col min="2" max="2" width="8.28515625" style="74" customWidth="1"/>
    <col min="3" max="3" width="41.7109375" style="75" customWidth="1"/>
    <col min="4" max="4" width="8.28515625" style="76" customWidth="1"/>
    <col min="5" max="5" width="11" style="77" customWidth="1"/>
    <col min="6" max="6" width="10.7109375" style="76" customWidth="1"/>
    <col min="7" max="7" width="18.42578125" style="76" customWidth="1"/>
    <col min="8" max="8" width="0.85546875" style="442" customWidth="1"/>
    <col min="9" max="9" width="11" style="76" bestFit="1" customWidth="1"/>
    <col min="10" max="10" width="10.85546875" style="79" customWidth="1"/>
    <col min="11" max="11" width="12.85546875" style="76" customWidth="1"/>
    <col min="12" max="16384" width="11.42578125" style="76"/>
  </cols>
  <sheetData>
    <row r="1" spans="2:14">
      <c r="H1" s="78"/>
    </row>
    <row r="2" spans="2:14">
      <c r="H2" s="78"/>
    </row>
    <row r="3" spans="2:14" ht="51.95" customHeight="1">
      <c r="B3" s="443" t="s">
        <v>50</v>
      </c>
      <c r="C3" s="444"/>
      <c r="D3" s="444"/>
      <c r="E3" s="444"/>
      <c r="F3" s="444"/>
      <c r="G3" s="444"/>
      <c r="H3" s="444"/>
      <c r="I3" s="444"/>
      <c r="J3" s="444"/>
      <c r="K3" s="444"/>
      <c r="L3" s="444"/>
    </row>
    <row r="4" spans="2:14">
      <c r="H4" s="78"/>
    </row>
    <row r="5" spans="2:14" ht="57" customHeight="1">
      <c r="B5" s="445" t="s">
        <v>312</v>
      </c>
      <c r="C5" s="445"/>
      <c r="D5" s="445"/>
      <c r="E5" s="445"/>
      <c r="F5" s="445"/>
      <c r="G5" s="445"/>
      <c r="H5" s="445"/>
      <c r="I5" s="445"/>
      <c r="J5" s="445"/>
      <c r="K5" s="445"/>
      <c r="L5" s="445"/>
    </row>
    <row r="6" spans="2:14" s="81" customFormat="1" ht="14.1" customHeight="1">
      <c r="B6" s="80"/>
      <c r="C6" s="80"/>
      <c r="D6" s="80"/>
      <c r="E6" s="80"/>
      <c r="F6" s="80"/>
      <c r="G6" s="80"/>
      <c r="H6" s="80"/>
      <c r="I6" s="80"/>
      <c r="J6" s="80"/>
      <c r="K6" s="80"/>
      <c r="L6" s="80"/>
    </row>
    <row r="7" spans="2:14" ht="27" customHeight="1">
      <c r="B7" s="445" t="s">
        <v>51</v>
      </c>
      <c r="C7" s="445"/>
      <c r="D7" s="445"/>
      <c r="E7" s="445"/>
      <c r="F7" s="445"/>
      <c r="G7" s="445"/>
      <c r="H7" s="445"/>
      <c r="I7" s="445"/>
      <c r="J7" s="445"/>
      <c r="K7" s="445"/>
      <c r="L7" s="445"/>
    </row>
    <row r="8" spans="2:14" ht="12">
      <c r="C8" s="82"/>
      <c r="F8" s="82"/>
      <c r="H8" s="78"/>
      <c r="N8" s="76" t="s">
        <v>46</v>
      </c>
    </row>
    <row r="9" spans="2:14">
      <c r="B9" s="83" t="s">
        <v>185</v>
      </c>
      <c r="C9" s="83" t="s">
        <v>23</v>
      </c>
      <c r="D9" s="84"/>
      <c r="E9" s="85"/>
      <c r="F9" s="86"/>
      <c r="G9" s="87"/>
      <c r="H9" s="88"/>
    </row>
    <row r="10" spans="2:14">
      <c r="B10" s="83" t="s">
        <v>186</v>
      </c>
      <c r="C10" s="83" t="s">
        <v>66</v>
      </c>
      <c r="D10" s="84"/>
      <c r="E10" s="85"/>
      <c r="F10" s="86"/>
      <c r="G10" s="87" t="s">
        <v>46</v>
      </c>
      <c r="H10" s="88"/>
      <c r="J10" s="89" t="s">
        <v>25</v>
      </c>
      <c r="K10" s="90"/>
      <c r="L10" s="90"/>
    </row>
    <row r="11" spans="2:14">
      <c r="B11" s="91"/>
      <c r="D11" s="84"/>
      <c r="E11" s="85"/>
      <c r="F11" s="86"/>
      <c r="G11" s="87"/>
      <c r="H11" s="88"/>
      <c r="J11" s="92" t="s">
        <v>26</v>
      </c>
      <c r="K11" s="93"/>
      <c r="L11" s="94"/>
    </row>
    <row r="12" spans="2:14">
      <c r="B12" s="95" t="s">
        <v>329</v>
      </c>
      <c r="C12" s="95"/>
      <c r="D12" s="84"/>
      <c r="E12" s="96" t="s">
        <v>107</v>
      </c>
      <c r="F12" s="76">
        <f>RESEARCH</f>
        <v>8</v>
      </c>
      <c r="G12" s="76" t="s">
        <v>76</v>
      </c>
      <c r="H12" s="88"/>
      <c r="J12" s="97" t="s">
        <v>327</v>
      </c>
      <c r="K12" s="98"/>
      <c r="L12" s="99">
        <f>G350</f>
        <v>0</v>
      </c>
    </row>
    <row r="13" spans="2:14">
      <c r="B13" s="95"/>
      <c r="C13" s="95"/>
      <c r="D13" s="84"/>
      <c r="E13" s="100" t="s">
        <v>108</v>
      </c>
      <c r="F13" s="101">
        <f>PREP</f>
        <v>6</v>
      </c>
      <c r="G13" s="102" t="s">
        <v>109</v>
      </c>
      <c r="H13" s="88"/>
      <c r="J13" s="97" t="s">
        <v>328</v>
      </c>
      <c r="K13" s="98"/>
      <c r="L13" s="99">
        <f>G351</f>
        <v>0</v>
      </c>
      <c r="M13" s="103">
        <f>L17</f>
        <v>0</v>
      </c>
    </row>
    <row r="14" spans="2:14" ht="14.25" thickBot="1">
      <c r="B14" s="104" t="s">
        <v>330</v>
      </c>
      <c r="C14" s="104"/>
      <c r="D14" s="84"/>
      <c r="E14" s="100" t="s">
        <v>110</v>
      </c>
      <c r="F14" s="101">
        <f>SHOOT</f>
        <v>35</v>
      </c>
      <c r="G14" s="102" t="s">
        <v>331</v>
      </c>
      <c r="H14" s="88"/>
      <c r="J14" s="105" t="s">
        <v>321</v>
      </c>
      <c r="K14" s="106"/>
      <c r="L14" s="107">
        <f>L13+L12</f>
        <v>0</v>
      </c>
    </row>
    <row r="15" spans="2:14" ht="14.25" thickTop="1">
      <c r="B15" s="108"/>
      <c r="C15" s="76"/>
      <c r="D15" s="84"/>
      <c r="E15" s="100" t="s">
        <v>111</v>
      </c>
      <c r="F15" s="101">
        <f>WRAP</f>
        <v>2</v>
      </c>
      <c r="G15" s="102" t="s">
        <v>109</v>
      </c>
      <c r="H15" s="88"/>
      <c r="J15" s="109" t="s">
        <v>22</v>
      </c>
      <c r="K15" s="110"/>
      <c r="L15" s="111">
        <f>G354</f>
        <v>0</v>
      </c>
    </row>
    <row r="16" spans="2:14">
      <c r="B16" s="112" t="s">
        <v>332</v>
      </c>
      <c r="C16" s="112"/>
      <c r="D16" s="84"/>
      <c r="E16" s="100" t="s">
        <v>112</v>
      </c>
      <c r="F16" s="101">
        <f>EDIT + FINISH</f>
        <v>24</v>
      </c>
      <c r="G16" s="102" t="s">
        <v>109</v>
      </c>
      <c r="H16" s="88"/>
      <c r="J16" s="113" t="s">
        <v>323</v>
      </c>
      <c r="K16" s="114"/>
      <c r="L16" s="99">
        <f>G355</f>
        <v>0</v>
      </c>
    </row>
    <row r="17" spans="2:12">
      <c r="B17" s="112"/>
      <c r="C17" s="112"/>
      <c r="D17" s="84"/>
      <c r="E17" s="100" t="s">
        <v>113</v>
      </c>
      <c r="F17" s="101">
        <f>TOTAL</f>
        <v>52</v>
      </c>
      <c r="G17" s="102" t="s">
        <v>109</v>
      </c>
      <c r="H17" s="88"/>
      <c r="J17" s="115" t="s">
        <v>75</v>
      </c>
      <c r="K17" s="116"/>
      <c r="L17" s="117">
        <f>L16+L15+L14</f>
        <v>0</v>
      </c>
    </row>
    <row r="18" spans="2:12">
      <c r="D18" s="84"/>
      <c r="E18" s="118"/>
      <c r="F18" s="96"/>
      <c r="G18" s="102"/>
      <c r="H18" s="88"/>
    </row>
    <row r="19" spans="2:12" ht="14.25" thickBot="1">
      <c r="B19" s="119"/>
      <c r="C19" s="83" t="s">
        <v>18</v>
      </c>
      <c r="D19" s="77"/>
      <c r="E19" s="120"/>
      <c r="F19" s="87"/>
      <c r="G19" s="87"/>
      <c r="H19" s="78"/>
    </row>
    <row r="20" spans="2:12">
      <c r="B20" s="121"/>
      <c r="C20" s="122"/>
      <c r="D20" s="123"/>
      <c r="E20" s="124"/>
      <c r="F20" s="125"/>
      <c r="G20" s="126"/>
      <c r="H20" s="78"/>
      <c r="J20" s="89" t="s">
        <v>27</v>
      </c>
      <c r="K20" s="90"/>
      <c r="L20" s="90"/>
    </row>
    <row r="21" spans="2:12">
      <c r="B21" s="127"/>
      <c r="C21" s="128" t="s">
        <v>137</v>
      </c>
      <c r="D21" s="129" t="s">
        <v>138</v>
      </c>
      <c r="E21" s="130" t="s">
        <v>139</v>
      </c>
      <c r="F21" s="131" t="s">
        <v>21</v>
      </c>
      <c r="G21" s="132" t="s">
        <v>15</v>
      </c>
      <c r="H21" s="78"/>
      <c r="J21" s="92" t="s">
        <v>26</v>
      </c>
      <c r="K21" s="93"/>
      <c r="L21" s="94"/>
    </row>
    <row r="22" spans="2:12">
      <c r="B22" s="133"/>
      <c r="C22" s="134"/>
      <c r="D22" s="135"/>
      <c r="E22" s="131"/>
      <c r="F22" s="136"/>
      <c r="G22" s="137"/>
      <c r="H22" s="78"/>
      <c r="J22" s="138"/>
      <c r="K22" s="78"/>
      <c r="L22" s="139"/>
    </row>
    <row r="23" spans="2:12" ht="12">
      <c r="B23" s="140">
        <v>1000</v>
      </c>
      <c r="C23" s="141" t="s">
        <v>262</v>
      </c>
      <c r="D23" s="142"/>
      <c r="E23" s="143"/>
      <c r="F23" s="142"/>
      <c r="G23" s="144">
        <f>SUM(G24:G27)</f>
        <v>0</v>
      </c>
      <c r="H23" s="78"/>
      <c r="J23" s="145">
        <v>35</v>
      </c>
      <c r="K23" s="78" t="s">
        <v>244</v>
      </c>
      <c r="L23" s="139"/>
    </row>
    <row r="24" spans="2:12" ht="12">
      <c r="B24" s="146">
        <v>1010</v>
      </c>
      <c r="C24" s="147" t="s">
        <v>184</v>
      </c>
      <c r="D24" s="148">
        <v>1</v>
      </c>
      <c r="E24" s="149" t="s">
        <v>261</v>
      </c>
      <c r="F24" s="148"/>
      <c r="G24" s="150">
        <f>D24*F24</f>
        <v>0</v>
      </c>
      <c r="H24" s="78"/>
      <c r="J24" s="145">
        <v>25</v>
      </c>
      <c r="K24" s="78" t="s">
        <v>245</v>
      </c>
      <c r="L24" s="139"/>
    </row>
    <row r="25" spans="2:12" ht="12">
      <c r="B25" s="146">
        <v>1020</v>
      </c>
      <c r="C25" s="147" t="s">
        <v>294</v>
      </c>
      <c r="D25" s="148">
        <v>1</v>
      </c>
      <c r="E25" s="149" t="s">
        <v>261</v>
      </c>
      <c r="F25" s="148"/>
      <c r="G25" s="150">
        <f>D25*F25</f>
        <v>0</v>
      </c>
      <c r="H25" s="78"/>
      <c r="J25" s="145">
        <v>0</v>
      </c>
      <c r="K25" s="78" t="s">
        <v>246</v>
      </c>
      <c r="L25" s="139"/>
    </row>
    <row r="26" spans="2:12" ht="12">
      <c r="B26" s="146">
        <v>1030</v>
      </c>
      <c r="C26" s="147" t="s">
        <v>295</v>
      </c>
      <c r="D26" s="148">
        <v>1</v>
      </c>
      <c r="E26" s="149" t="s">
        <v>261</v>
      </c>
      <c r="F26" s="151"/>
      <c r="G26" s="150">
        <f>D26*F26</f>
        <v>0</v>
      </c>
      <c r="H26" s="78"/>
      <c r="J26" s="145"/>
      <c r="K26" s="78"/>
      <c r="L26" s="139"/>
    </row>
    <row r="27" spans="2:12" ht="12">
      <c r="B27" s="152">
        <v>1099</v>
      </c>
      <c r="C27" s="153" t="s">
        <v>296</v>
      </c>
      <c r="D27" s="154">
        <v>1</v>
      </c>
      <c r="E27" s="155" t="s">
        <v>261</v>
      </c>
      <c r="F27" s="156"/>
      <c r="G27" s="150">
        <f>D27*F27</f>
        <v>0</v>
      </c>
      <c r="H27" s="78"/>
      <c r="J27" s="145">
        <v>8</v>
      </c>
      <c r="K27" s="78" t="s">
        <v>28</v>
      </c>
      <c r="L27" s="139"/>
    </row>
    <row r="28" spans="2:12">
      <c r="B28" s="157"/>
      <c r="C28" s="158"/>
      <c r="D28" s="159"/>
      <c r="E28" s="160"/>
      <c r="F28" s="161"/>
      <c r="G28" s="162"/>
      <c r="H28" s="78"/>
      <c r="J28" s="145">
        <v>6</v>
      </c>
      <c r="K28" s="78" t="s">
        <v>29</v>
      </c>
      <c r="L28" s="139"/>
    </row>
    <row r="29" spans="2:12">
      <c r="B29" s="163"/>
      <c r="C29" s="164" t="s">
        <v>140</v>
      </c>
      <c r="D29" s="165"/>
      <c r="E29" s="166"/>
      <c r="F29" s="167"/>
      <c r="G29" s="168">
        <f>SUM(G23:G27)/2</f>
        <v>0</v>
      </c>
      <c r="H29" s="78"/>
      <c r="J29" s="145">
        <v>12</v>
      </c>
      <c r="K29" s="78" t="s">
        <v>30</v>
      </c>
      <c r="L29" s="139"/>
    </row>
    <row r="30" spans="2:12">
      <c r="B30" s="127"/>
      <c r="C30" s="169"/>
      <c r="D30" s="170"/>
      <c r="E30" s="171"/>
      <c r="F30" s="172"/>
      <c r="G30" s="173"/>
      <c r="H30" s="88"/>
      <c r="J30" s="145">
        <v>2</v>
      </c>
      <c r="K30" s="78" t="s">
        <v>114</v>
      </c>
      <c r="L30" s="139"/>
    </row>
    <row r="31" spans="2:12">
      <c r="B31" s="127"/>
      <c r="C31" s="174"/>
      <c r="D31" s="175"/>
      <c r="E31" s="176"/>
      <c r="F31" s="177"/>
      <c r="G31" s="178"/>
      <c r="H31" s="88"/>
      <c r="J31" s="145">
        <v>16</v>
      </c>
      <c r="K31" s="78" t="s">
        <v>31</v>
      </c>
      <c r="L31" s="139"/>
    </row>
    <row r="32" spans="2:12">
      <c r="B32" s="127"/>
      <c r="C32" s="179" t="s">
        <v>141</v>
      </c>
      <c r="D32" s="129" t="s">
        <v>138</v>
      </c>
      <c r="E32" s="131" t="s">
        <v>139</v>
      </c>
      <c r="F32" s="131" t="s">
        <v>21</v>
      </c>
      <c r="G32" s="132" t="s">
        <v>15</v>
      </c>
      <c r="H32" s="88"/>
      <c r="J32" s="145">
        <v>8</v>
      </c>
      <c r="K32" s="78" t="s">
        <v>32</v>
      </c>
      <c r="L32" s="139"/>
    </row>
    <row r="33" spans="2:12">
      <c r="B33" s="133"/>
      <c r="C33" s="180"/>
      <c r="D33" s="135"/>
      <c r="E33" s="181"/>
      <c r="F33" s="181"/>
      <c r="G33" s="182"/>
      <c r="H33" s="88"/>
      <c r="J33" s="183">
        <f>SUM(J27:J32)</f>
        <v>52</v>
      </c>
      <c r="K33" s="184" t="s">
        <v>115</v>
      </c>
      <c r="L33" s="139"/>
    </row>
    <row r="34" spans="2:12" ht="12">
      <c r="B34" s="185">
        <v>2000</v>
      </c>
      <c r="C34" s="186" t="s">
        <v>89</v>
      </c>
      <c r="D34" s="187"/>
      <c r="E34" s="187"/>
      <c r="F34" s="187"/>
      <c r="G34" s="188">
        <f>SUM(G35:G45)</f>
        <v>0</v>
      </c>
      <c r="H34" s="88"/>
      <c r="J34" s="183">
        <v>12</v>
      </c>
      <c r="K34" s="189" t="s">
        <v>292</v>
      </c>
      <c r="L34" s="139"/>
    </row>
    <row r="35" spans="2:12" ht="12">
      <c r="B35" s="146">
        <v>2010</v>
      </c>
      <c r="C35" s="148" t="s">
        <v>67</v>
      </c>
      <c r="D35" s="148">
        <v>1</v>
      </c>
      <c r="E35" s="190" t="s">
        <v>142</v>
      </c>
      <c r="F35" s="151"/>
      <c r="G35" s="150">
        <f t="shared" ref="G35:G45" si="0">D35*F35</f>
        <v>0</v>
      </c>
      <c r="H35" s="88"/>
      <c r="J35" s="138"/>
      <c r="K35" s="78"/>
      <c r="L35" s="139"/>
    </row>
    <row r="36" spans="2:12" ht="12">
      <c r="B36" s="146">
        <v>2011</v>
      </c>
      <c r="C36" s="148" t="s">
        <v>211</v>
      </c>
      <c r="D36" s="148">
        <v>1</v>
      </c>
      <c r="E36" s="190" t="s">
        <v>261</v>
      </c>
      <c r="F36" s="151"/>
      <c r="G36" s="150">
        <f t="shared" si="0"/>
        <v>0</v>
      </c>
      <c r="H36" s="88"/>
      <c r="J36" s="145">
        <v>3</v>
      </c>
      <c r="K36" s="78" t="s">
        <v>224</v>
      </c>
      <c r="L36" s="139"/>
    </row>
    <row r="37" spans="2:12" ht="12">
      <c r="B37" s="146">
        <v>2012</v>
      </c>
      <c r="C37" s="148" t="s">
        <v>212</v>
      </c>
      <c r="D37" s="148">
        <v>1</v>
      </c>
      <c r="E37" s="190" t="s">
        <v>261</v>
      </c>
      <c r="F37" s="151"/>
      <c r="G37" s="150">
        <f t="shared" si="0"/>
        <v>0</v>
      </c>
      <c r="H37" s="88"/>
      <c r="J37" s="191">
        <v>0.5</v>
      </c>
      <c r="K37" s="78" t="s">
        <v>179</v>
      </c>
      <c r="L37" s="139"/>
    </row>
    <row r="38" spans="2:12" ht="12">
      <c r="B38" s="146">
        <v>2020</v>
      </c>
      <c r="C38" s="148" t="s">
        <v>24</v>
      </c>
      <c r="D38" s="148">
        <v>0</v>
      </c>
      <c r="E38" s="190" t="s">
        <v>142</v>
      </c>
      <c r="F38" s="151"/>
      <c r="G38" s="150">
        <f t="shared" si="0"/>
        <v>0</v>
      </c>
      <c r="H38" s="88"/>
      <c r="J38" s="145">
        <v>3</v>
      </c>
      <c r="K38" s="78" t="s">
        <v>178</v>
      </c>
      <c r="L38" s="139"/>
    </row>
    <row r="39" spans="2:12" ht="12">
      <c r="B39" s="146">
        <v>2021</v>
      </c>
      <c r="C39" s="148" t="s">
        <v>213</v>
      </c>
      <c r="D39" s="148">
        <v>0</v>
      </c>
      <c r="E39" s="190" t="s">
        <v>261</v>
      </c>
      <c r="F39" s="151"/>
      <c r="G39" s="150">
        <f t="shared" si="0"/>
        <v>0</v>
      </c>
      <c r="H39" s="88"/>
      <c r="J39" s="138"/>
      <c r="K39" s="78"/>
      <c r="L39" s="139"/>
    </row>
    <row r="40" spans="2:12" ht="12">
      <c r="B40" s="146">
        <v>2022</v>
      </c>
      <c r="C40" s="148" t="s">
        <v>214</v>
      </c>
      <c r="D40" s="148">
        <v>0</v>
      </c>
      <c r="E40" s="190" t="s">
        <v>261</v>
      </c>
      <c r="F40" s="151"/>
      <c r="G40" s="150">
        <f t="shared" si="0"/>
        <v>0</v>
      </c>
      <c r="H40" s="88"/>
      <c r="J40" s="191">
        <v>0.1</v>
      </c>
      <c r="K40" s="78" t="s">
        <v>322</v>
      </c>
      <c r="L40" s="139"/>
    </row>
    <row r="41" spans="2:12" ht="12">
      <c r="B41" s="146">
        <v>2030</v>
      </c>
      <c r="C41" s="192" t="s">
        <v>215</v>
      </c>
      <c r="D41" s="192">
        <v>0</v>
      </c>
      <c r="E41" s="193" t="s">
        <v>142</v>
      </c>
      <c r="F41" s="156"/>
      <c r="G41" s="150">
        <f t="shared" si="0"/>
        <v>0</v>
      </c>
      <c r="H41" s="88"/>
      <c r="J41" s="191">
        <v>7.0000000000000007E-2</v>
      </c>
      <c r="K41" s="78" t="s">
        <v>158</v>
      </c>
      <c r="L41" s="139"/>
    </row>
    <row r="42" spans="2:12" ht="12">
      <c r="B42" s="146">
        <v>2032</v>
      </c>
      <c r="C42" s="148" t="s">
        <v>247</v>
      </c>
      <c r="D42" s="148">
        <v>0</v>
      </c>
      <c r="E42" s="190" t="s">
        <v>261</v>
      </c>
      <c r="F42" s="151"/>
      <c r="G42" s="150">
        <f t="shared" si="0"/>
        <v>0</v>
      </c>
      <c r="H42" s="88"/>
      <c r="J42" s="138"/>
      <c r="K42" s="78"/>
      <c r="L42" s="139"/>
    </row>
    <row r="43" spans="2:12" ht="12">
      <c r="B43" s="146">
        <v>2040</v>
      </c>
      <c r="C43" s="192" t="s">
        <v>90</v>
      </c>
      <c r="D43" s="192">
        <v>1</v>
      </c>
      <c r="E43" s="193" t="s">
        <v>142</v>
      </c>
      <c r="F43" s="156"/>
      <c r="G43" s="150">
        <f t="shared" si="0"/>
        <v>0</v>
      </c>
      <c r="H43" s="88"/>
      <c r="J43" s="145">
        <f>TOTAL</f>
        <v>52</v>
      </c>
      <c r="K43" s="194" t="s">
        <v>33</v>
      </c>
      <c r="L43" s="139" t="s">
        <v>76</v>
      </c>
    </row>
    <row r="44" spans="2:12" ht="12">
      <c r="B44" s="146">
        <v>2041</v>
      </c>
      <c r="C44" s="148" t="s">
        <v>91</v>
      </c>
      <c r="D44" s="192">
        <v>0</v>
      </c>
      <c r="E44" s="193" t="s">
        <v>261</v>
      </c>
      <c r="F44" s="156"/>
      <c r="G44" s="150">
        <f t="shared" si="0"/>
        <v>0</v>
      </c>
      <c r="H44" s="88"/>
      <c r="J44" s="145"/>
      <c r="K44" s="194"/>
      <c r="L44" s="139"/>
    </row>
    <row r="45" spans="2:12" ht="12">
      <c r="B45" s="146">
        <v>2099</v>
      </c>
      <c r="C45" s="195" t="s">
        <v>7</v>
      </c>
      <c r="D45" s="196"/>
      <c r="E45" s="197" t="s">
        <v>143</v>
      </c>
      <c r="F45" s="198"/>
      <c r="G45" s="150">
        <f t="shared" si="0"/>
        <v>0</v>
      </c>
      <c r="H45" s="88"/>
      <c r="J45" s="145">
        <v>0</v>
      </c>
      <c r="K45" s="199" t="s">
        <v>195</v>
      </c>
      <c r="L45" s="139" t="s">
        <v>76</v>
      </c>
    </row>
    <row r="46" spans="2:12">
      <c r="B46" s="157"/>
      <c r="C46" s="158"/>
      <c r="D46" s="200"/>
      <c r="E46" s="201"/>
      <c r="F46" s="161"/>
      <c r="G46" s="162"/>
      <c r="H46" s="88"/>
      <c r="J46" s="145">
        <v>0</v>
      </c>
      <c r="K46" s="194" t="s">
        <v>221</v>
      </c>
      <c r="L46" s="139" t="s">
        <v>76</v>
      </c>
    </row>
    <row r="47" spans="2:12">
      <c r="B47" s="163"/>
      <c r="C47" s="164" t="s">
        <v>140</v>
      </c>
      <c r="D47" s="165"/>
      <c r="E47" s="166"/>
      <c r="F47" s="167"/>
      <c r="G47" s="168">
        <f>SUM(G34:G45)/2</f>
        <v>0</v>
      </c>
      <c r="H47" s="88"/>
      <c r="J47" s="145">
        <v>0</v>
      </c>
      <c r="K47" s="199" t="s">
        <v>222</v>
      </c>
      <c r="L47" s="139" t="s">
        <v>76</v>
      </c>
    </row>
    <row r="48" spans="2:12">
      <c r="B48" s="127"/>
      <c r="C48" s="202"/>
      <c r="D48" s="175"/>
      <c r="E48" s="176"/>
      <c r="F48" s="177"/>
      <c r="G48" s="178"/>
      <c r="H48" s="88"/>
      <c r="J48" s="145">
        <v>0</v>
      </c>
      <c r="K48" s="199" t="s">
        <v>223</v>
      </c>
      <c r="L48" s="139" t="s">
        <v>76</v>
      </c>
    </row>
    <row r="49" spans="2:12">
      <c r="B49" s="127"/>
      <c r="C49" s="174"/>
      <c r="D49" s="175"/>
      <c r="E49" s="176"/>
      <c r="F49" s="177"/>
      <c r="G49" s="178"/>
      <c r="H49" s="88"/>
      <c r="J49" s="145"/>
      <c r="K49" s="199"/>
      <c r="L49" s="139"/>
    </row>
    <row r="50" spans="2:12">
      <c r="B50" s="127"/>
      <c r="C50" s="179" t="s">
        <v>304</v>
      </c>
      <c r="D50" s="129" t="s">
        <v>138</v>
      </c>
      <c r="E50" s="131" t="s">
        <v>139</v>
      </c>
      <c r="F50" s="131" t="s">
        <v>21</v>
      </c>
      <c r="G50" s="132" t="s">
        <v>15</v>
      </c>
      <c r="H50" s="88"/>
      <c r="J50" s="145">
        <v>0</v>
      </c>
      <c r="K50" s="199" t="s">
        <v>196</v>
      </c>
      <c r="L50" s="139" t="s">
        <v>76</v>
      </c>
    </row>
    <row r="51" spans="2:12">
      <c r="B51" s="127"/>
      <c r="C51" s="203"/>
      <c r="D51" s="129"/>
      <c r="E51" s="131"/>
      <c r="F51" s="204"/>
      <c r="G51" s="205"/>
      <c r="H51" s="78"/>
      <c r="J51" s="145">
        <v>0</v>
      </c>
      <c r="K51" s="194" t="s">
        <v>197</v>
      </c>
      <c r="L51" s="139" t="s">
        <v>76</v>
      </c>
    </row>
    <row r="52" spans="2:12" ht="12">
      <c r="B52" s="206">
        <v>3000</v>
      </c>
      <c r="C52" s="207" t="s">
        <v>121</v>
      </c>
      <c r="D52" s="208"/>
      <c r="E52" s="209"/>
      <c r="F52" s="208"/>
      <c r="G52" s="144">
        <f>SUM(G53:G55)</f>
        <v>0</v>
      </c>
      <c r="H52" s="78"/>
      <c r="J52" s="145">
        <v>0</v>
      </c>
      <c r="K52" s="199" t="s">
        <v>199</v>
      </c>
      <c r="L52" s="139" t="s">
        <v>76</v>
      </c>
    </row>
    <row r="53" spans="2:12" ht="12">
      <c r="B53" s="210">
        <v>3010</v>
      </c>
      <c r="C53" s="142" t="s">
        <v>122</v>
      </c>
      <c r="D53" s="142"/>
      <c r="E53" s="211" t="s">
        <v>261</v>
      </c>
      <c r="F53" s="142"/>
      <c r="G53" s="150">
        <f>D53*F53</f>
        <v>0</v>
      </c>
      <c r="H53" s="78"/>
      <c r="J53" s="145">
        <v>0</v>
      </c>
      <c r="K53" s="199" t="s">
        <v>198</v>
      </c>
      <c r="L53" s="139" t="s">
        <v>76</v>
      </c>
    </row>
    <row r="54" spans="2:12" ht="12">
      <c r="B54" s="210">
        <v>3020</v>
      </c>
      <c r="C54" s="142" t="s">
        <v>123</v>
      </c>
      <c r="D54" s="142">
        <v>1</v>
      </c>
      <c r="E54" s="211" t="s">
        <v>261</v>
      </c>
      <c r="F54" s="142"/>
      <c r="G54" s="150">
        <f>D54*F54</f>
        <v>0</v>
      </c>
      <c r="H54" s="78"/>
      <c r="J54" s="145"/>
      <c r="K54" s="199"/>
      <c r="L54" s="139"/>
    </row>
    <row r="55" spans="2:12" ht="12">
      <c r="B55" s="210">
        <v>3090</v>
      </c>
      <c r="C55" s="142" t="s">
        <v>153</v>
      </c>
      <c r="D55" s="142"/>
      <c r="E55" s="211" t="s">
        <v>261</v>
      </c>
      <c r="F55" s="142"/>
      <c r="G55" s="150">
        <f>D55*F55</f>
        <v>0</v>
      </c>
      <c r="H55" s="78"/>
      <c r="J55" s="145">
        <f>PREP-2</f>
        <v>4</v>
      </c>
      <c r="K55" s="194" t="s">
        <v>200</v>
      </c>
      <c r="L55" s="139" t="s">
        <v>76</v>
      </c>
    </row>
    <row r="56" spans="2:12" ht="12">
      <c r="B56" s="212"/>
      <c r="C56" s="213"/>
      <c r="D56" s="208"/>
      <c r="E56" s="209"/>
      <c r="F56" s="208"/>
      <c r="G56" s="144"/>
      <c r="H56" s="78"/>
      <c r="J56" s="145">
        <f>PROD</f>
        <v>12</v>
      </c>
      <c r="K56" s="199" t="s">
        <v>201</v>
      </c>
      <c r="L56" s="139" t="s">
        <v>76</v>
      </c>
    </row>
    <row r="57" spans="2:12" ht="12.95" customHeight="1">
      <c r="B57" s="214">
        <v>3100</v>
      </c>
      <c r="C57" s="215" t="s">
        <v>124</v>
      </c>
      <c r="D57" s="216"/>
      <c r="E57" s="217"/>
      <c r="F57" s="216"/>
      <c r="G57" s="218">
        <f>SUM(G58:G63)</f>
        <v>0</v>
      </c>
      <c r="H57" s="78"/>
      <c r="J57" s="145">
        <f>WRAP</f>
        <v>2</v>
      </c>
      <c r="K57" s="199" t="s">
        <v>202</v>
      </c>
      <c r="L57" s="139" t="s">
        <v>76</v>
      </c>
    </row>
    <row r="58" spans="2:12" ht="12">
      <c r="B58" s="219">
        <v>3110</v>
      </c>
      <c r="C58" s="220" t="s">
        <v>64</v>
      </c>
      <c r="D58" s="220">
        <v>0.2</v>
      </c>
      <c r="E58" s="221" t="s">
        <v>76</v>
      </c>
      <c r="F58" s="222"/>
      <c r="G58" s="223">
        <f t="shared" ref="G58:G63" si="1">D58*F58</f>
        <v>0</v>
      </c>
      <c r="H58" s="78"/>
      <c r="J58" s="145"/>
      <c r="K58" s="199"/>
      <c r="L58" s="139"/>
    </row>
    <row r="59" spans="2:12" ht="12">
      <c r="B59" s="219">
        <v>3130</v>
      </c>
      <c r="C59" s="220" t="s">
        <v>125</v>
      </c>
      <c r="D59" s="220">
        <v>1</v>
      </c>
      <c r="E59" s="221" t="s">
        <v>261</v>
      </c>
      <c r="F59" s="220"/>
      <c r="G59" s="223">
        <f t="shared" si="1"/>
        <v>0</v>
      </c>
      <c r="H59" s="78"/>
      <c r="J59" s="145">
        <f>1</f>
        <v>1</v>
      </c>
      <c r="K59" s="199" t="s">
        <v>203</v>
      </c>
      <c r="L59" s="139" t="s">
        <v>77</v>
      </c>
    </row>
    <row r="60" spans="2:12" ht="12">
      <c r="B60" s="219">
        <v>3140</v>
      </c>
      <c r="C60" s="220" t="s">
        <v>126</v>
      </c>
      <c r="D60" s="220">
        <v>1</v>
      </c>
      <c r="E60" s="221" t="s">
        <v>261</v>
      </c>
      <c r="F60" s="220"/>
      <c r="G60" s="223">
        <f t="shared" si="1"/>
        <v>0</v>
      </c>
      <c r="H60" s="78"/>
      <c r="J60" s="145">
        <f>SHOOT</f>
        <v>35</v>
      </c>
      <c r="K60" s="199" t="s">
        <v>216</v>
      </c>
      <c r="L60" s="139" t="s">
        <v>77</v>
      </c>
    </row>
    <row r="61" spans="2:12" ht="12">
      <c r="B61" s="219">
        <v>3150</v>
      </c>
      <c r="C61" s="220" t="s">
        <v>127</v>
      </c>
      <c r="D61" s="220">
        <v>1</v>
      </c>
      <c r="E61" s="221" t="s">
        <v>261</v>
      </c>
      <c r="F61" s="222"/>
      <c r="G61" s="223">
        <f t="shared" si="1"/>
        <v>0</v>
      </c>
      <c r="H61" s="78"/>
      <c r="J61" s="145">
        <f>2</f>
        <v>2</v>
      </c>
      <c r="K61" s="199" t="s">
        <v>217</v>
      </c>
      <c r="L61" s="139" t="s">
        <v>77</v>
      </c>
    </row>
    <row r="62" spans="2:12" ht="12">
      <c r="B62" s="219">
        <v>3160</v>
      </c>
      <c r="C62" s="220" t="s">
        <v>268</v>
      </c>
      <c r="D62" s="220">
        <v>18</v>
      </c>
      <c r="E62" s="221" t="s">
        <v>128</v>
      </c>
      <c r="F62" s="220"/>
      <c r="G62" s="223">
        <f t="shared" si="1"/>
        <v>0</v>
      </c>
      <c r="H62" s="78"/>
      <c r="J62" s="145"/>
      <c r="K62" s="199"/>
      <c r="L62" s="139"/>
    </row>
    <row r="63" spans="2:12" ht="12">
      <c r="B63" s="219">
        <v>3190</v>
      </c>
      <c r="C63" s="220" t="s">
        <v>153</v>
      </c>
      <c r="D63" s="220">
        <v>1</v>
      </c>
      <c r="E63" s="221" t="s">
        <v>261</v>
      </c>
      <c r="F63" s="222"/>
      <c r="G63" s="223">
        <f t="shared" si="1"/>
        <v>0</v>
      </c>
      <c r="H63" s="78"/>
      <c r="J63" s="145">
        <f>DPPREP</f>
        <v>1</v>
      </c>
      <c r="K63" s="194" t="s">
        <v>218</v>
      </c>
      <c r="L63" s="139" t="s">
        <v>77</v>
      </c>
    </row>
    <row r="64" spans="2:12" ht="12">
      <c r="B64" s="219"/>
      <c r="C64" s="220"/>
      <c r="D64" s="220"/>
      <c r="E64" s="221"/>
      <c r="F64" s="222"/>
      <c r="G64" s="223"/>
      <c r="H64" s="78"/>
      <c r="J64" s="145">
        <f>DPSHOOT</f>
        <v>35</v>
      </c>
      <c r="K64" s="199" t="s">
        <v>220</v>
      </c>
      <c r="L64" s="139" t="s">
        <v>77</v>
      </c>
    </row>
    <row r="65" spans="1:12" ht="12">
      <c r="B65" s="214">
        <v>3200</v>
      </c>
      <c r="C65" s="215" t="s">
        <v>129</v>
      </c>
      <c r="D65" s="215" t="s">
        <v>46</v>
      </c>
      <c r="E65" s="224" t="s">
        <v>46</v>
      </c>
      <c r="F65" s="215"/>
      <c r="G65" s="225">
        <f>SUM(G66:G73)</f>
        <v>0</v>
      </c>
      <c r="H65" s="78"/>
      <c r="J65" s="226">
        <f>2</f>
        <v>2</v>
      </c>
      <c r="K65" s="199" t="s">
        <v>219</v>
      </c>
      <c r="L65" s="139" t="s">
        <v>77</v>
      </c>
    </row>
    <row r="66" spans="1:12" ht="12">
      <c r="B66" s="219">
        <v>3210</v>
      </c>
      <c r="C66" s="220" t="s">
        <v>64</v>
      </c>
      <c r="D66" s="220">
        <v>1</v>
      </c>
      <c r="E66" s="221" t="s">
        <v>76</v>
      </c>
      <c r="F66" s="222"/>
      <c r="G66" s="223">
        <f t="shared" ref="G66:G73" si="2">D66*F66</f>
        <v>0</v>
      </c>
      <c r="H66" s="78"/>
      <c r="J66" s="138"/>
      <c r="K66" s="78"/>
      <c r="L66" s="139"/>
    </row>
    <row r="67" spans="1:12" ht="12">
      <c r="B67" s="219">
        <v>3220</v>
      </c>
      <c r="C67" s="220" t="s">
        <v>73</v>
      </c>
      <c r="D67" s="220">
        <v>1</v>
      </c>
      <c r="E67" s="221" t="s">
        <v>261</v>
      </c>
      <c r="F67" s="220"/>
      <c r="G67" s="223">
        <f t="shared" si="2"/>
        <v>0</v>
      </c>
      <c r="H67" s="78"/>
      <c r="J67" s="145">
        <v>0</v>
      </c>
      <c r="K67" s="199" t="s">
        <v>256</v>
      </c>
      <c r="L67" s="139" t="s">
        <v>77</v>
      </c>
    </row>
    <row r="68" spans="1:12" ht="12">
      <c r="B68" s="219">
        <v>3230</v>
      </c>
      <c r="C68" s="220" t="s">
        <v>126</v>
      </c>
      <c r="D68" s="220">
        <v>1</v>
      </c>
      <c r="E68" s="221" t="s">
        <v>261</v>
      </c>
      <c r="F68" s="220"/>
      <c r="G68" s="223">
        <f t="shared" si="2"/>
        <v>0</v>
      </c>
      <c r="H68" s="78"/>
      <c r="J68" s="145">
        <f>SOUND</f>
        <v>25</v>
      </c>
      <c r="K68" s="199" t="s">
        <v>257</v>
      </c>
      <c r="L68" s="139" t="s">
        <v>77</v>
      </c>
    </row>
    <row r="69" spans="1:12" ht="12">
      <c r="B69" s="219">
        <v>3240</v>
      </c>
      <c r="C69" s="220" t="s">
        <v>130</v>
      </c>
      <c r="D69" s="220">
        <v>30</v>
      </c>
      <c r="E69" s="221" t="s">
        <v>146</v>
      </c>
      <c r="F69" s="222"/>
      <c r="G69" s="223">
        <f t="shared" si="2"/>
        <v>0</v>
      </c>
      <c r="H69" s="88"/>
      <c r="J69" s="145">
        <v>0</v>
      </c>
      <c r="K69" s="199" t="s">
        <v>258</v>
      </c>
      <c r="L69" s="139" t="s">
        <v>77</v>
      </c>
    </row>
    <row r="70" spans="1:12" ht="12">
      <c r="B70" s="219">
        <v>3250</v>
      </c>
      <c r="C70" s="220" t="s">
        <v>131</v>
      </c>
      <c r="D70" s="220">
        <v>1</v>
      </c>
      <c r="E70" s="221" t="s">
        <v>261</v>
      </c>
      <c r="F70" s="222"/>
      <c r="G70" s="223">
        <f t="shared" si="2"/>
        <v>0</v>
      </c>
      <c r="H70" s="88"/>
      <c r="J70" s="145">
        <f>SHOOT</f>
        <v>35</v>
      </c>
      <c r="K70" s="199" t="s">
        <v>259</v>
      </c>
      <c r="L70" s="139" t="s">
        <v>77</v>
      </c>
    </row>
    <row r="71" spans="1:12" ht="12">
      <c r="B71" s="219">
        <v>3260</v>
      </c>
      <c r="C71" s="220" t="s">
        <v>133</v>
      </c>
      <c r="D71" s="220">
        <v>0</v>
      </c>
      <c r="E71" s="221" t="s">
        <v>146</v>
      </c>
      <c r="F71" s="222"/>
      <c r="G71" s="223">
        <f t="shared" si="2"/>
        <v>0</v>
      </c>
      <c r="H71" s="88"/>
      <c r="J71" s="145">
        <f>BCAM</f>
        <v>0</v>
      </c>
      <c r="K71" s="199" t="s">
        <v>93</v>
      </c>
      <c r="L71" s="139" t="s">
        <v>77</v>
      </c>
    </row>
    <row r="72" spans="1:12" ht="12">
      <c r="B72" s="219">
        <v>3280</v>
      </c>
      <c r="C72" s="220" t="s">
        <v>132</v>
      </c>
      <c r="D72" s="220">
        <v>0</v>
      </c>
      <c r="E72" s="221" t="s">
        <v>146</v>
      </c>
      <c r="F72" s="222"/>
      <c r="G72" s="223">
        <f t="shared" si="2"/>
        <v>0</v>
      </c>
      <c r="H72" s="88"/>
      <c r="J72" s="145"/>
      <c r="K72" s="199"/>
      <c r="L72" s="139"/>
    </row>
    <row r="73" spans="1:12" ht="12">
      <c r="B73" s="219">
        <v>3290</v>
      </c>
      <c r="C73" s="220" t="s">
        <v>153</v>
      </c>
      <c r="D73" s="220">
        <v>1</v>
      </c>
      <c r="E73" s="221" t="s">
        <v>261</v>
      </c>
      <c r="F73" s="222"/>
      <c r="G73" s="223">
        <f t="shared" si="2"/>
        <v>0</v>
      </c>
      <c r="H73" s="88"/>
      <c r="J73" s="145">
        <v>1</v>
      </c>
      <c r="K73" s="194" t="s">
        <v>52</v>
      </c>
      <c r="L73" s="139" t="s">
        <v>76</v>
      </c>
    </row>
    <row r="74" spans="1:12" ht="12">
      <c r="B74" s="146"/>
      <c r="C74" s="148" t="s">
        <v>46</v>
      </c>
      <c r="D74" s="148" t="s">
        <v>46</v>
      </c>
      <c r="E74" s="190" t="s">
        <v>46</v>
      </c>
      <c r="F74" s="148"/>
      <c r="G74" s="227" t="s">
        <v>46</v>
      </c>
      <c r="H74" s="88"/>
      <c r="J74" s="145">
        <f>EDIT</f>
        <v>16</v>
      </c>
      <c r="K74" s="194" t="s">
        <v>53</v>
      </c>
      <c r="L74" s="139" t="s">
        <v>76</v>
      </c>
    </row>
    <row r="75" spans="1:12" s="74" customFormat="1" ht="12">
      <c r="A75" s="76"/>
      <c r="B75" s="212">
        <v>3300</v>
      </c>
      <c r="C75" s="213" t="s">
        <v>34</v>
      </c>
      <c r="D75" s="148"/>
      <c r="E75" s="190"/>
      <c r="F75" s="148"/>
      <c r="G75" s="228">
        <f>SUM(G76:G78)</f>
        <v>0</v>
      </c>
      <c r="H75" s="229"/>
      <c r="I75" s="230"/>
      <c r="J75" s="145">
        <v>1</v>
      </c>
      <c r="K75" s="194" t="s">
        <v>54</v>
      </c>
      <c r="L75" s="139" t="s">
        <v>76</v>
      </c>
    </row>
    <row r="76" spans="1:12" s="74" customFormat="1" ht="12">
      <c r="A76" s="76"/>
      <c r="B76" s="146">
        <v>3310</v>
      </c>
      <c r="C76" s="148" t="s">
        <v>35</v>
      </c>
      <c r="D76" s="148">
        <v>0</v>
      </c>
      <c r="E76" s="190" t="s">
        <v>261</v>
      </c>
      <c r="F76" s="148"/>
      <c r="G76" s="150">
        <f>D76*F76</f>
        <v>0</v>
      </c>
      <c r="H76" s="229"/>
      <c r="J76" s="145"/>
      <c r="K76" s="194"/>
      <c r="L76" s="139"/>
    </row>
    <row r="77" spans="1:12" s="74" customFormat="1" ht="12">
      <c r="A77" s="76"/>
      <c r="B77" s="146">
        <v>3320</v>
      </c>
      <c r="C77" s="148" t="s">
        <v>36</v>
      </c>
      <c r="D77" s="148">
        <v>0</v>
      </c>
      <c r="E77" s="190" t="s">
        <v>261</v>
      </c>
      <c r="F77" s="148"/>
      <c r="G77" s="150">
        <f>D77*F77</f>
        <v>0</v>
      </c>
      <c r="H77" s="229"/>
      <c r="J77" s="145">
        <f>EDITSHOOT</f>
        <v>1</v>
      </c>
      <c r="K77" s="194" t="s">
        <v>100</v>
      </c>
      <c r="L77" s="139" t="s">
        <v>76</v>
      </c>
    </row>
    <row r="78" spans="1:12" ht="12">
      <c r="B78" s="146">
        <v>3330</v>
      </c>
      <c r="C78" s="148" t="s">
        <v>7</v>
      </c>
      <c r="D78" s="148">
        <v>0</v>
      </c>
      <c r="E78" s="190" t="s">
        <v>261</v>
      </c>
      <c r="F78" s="148"/>
      <c r="G78" s="150">
        <f>D78*F78</f>
        <v>0</v>
      </c>
      <c r="H78" s="88"/>
      <c r="J78" s="145">
        <v>6</v>
      </c>
      <c r="K78" s="194" t="s">
        <v>99</v>
      </c>
      <c r="L78" s="139" t="s">
        <v>76</v>
      </c>
    </row>
    <row r="79" spans="1:12" ht="12">
      <c r="B79" s="146"/>
      <c r="C79" s="148"/>
      <c r="D79" s="148"/>
      <c r="E79" s="190"/>
      <c r="F79" s="148"/>
      <c r="G79" s="227"/>
      <c r="H79" s="88"/>
      <c r="J79" s="145">
        <f>EDITEDIT</f>
        <v>16</v>
      </c>
      <c r="K79" s="194" t="s">
        <v>55</v>
      </c>
      <c r="L79" s="139" t="s">
        <v>76</v>
      </c>
    </row>
    <row r="80" spans="1:12" ht="12">
      <c r="B80" s="212">
        <v>3400</v>
      </c>
      <c r="C80" s="213" t="s">
        <v>40</v>
      </c>
      <c r="D80" s="231"/>
      <c r="E80" s="232"/>
      <c r="F80" s="213"/>
      <c r="G80" s="228">
        <f>SUM(G81:G83)</f>
        <v>0</v>
      </c>
      <c r="H80" s="88"/>
      <c r="J80" s="145">
        <f>EDITFINISH</f>
        <v>1</v>
      </c>
      <c r="K80" s="194" t="s">
        <v>255</v>
      </c>
      <c r="L80" s="139" t="s">
        <v>76</v>
      </c>
    </row>
    <row r="81" spans="2:12" ht="24">
      <c r="B81" s="233">
        <v>3410</v>
      </c>
      <c r="C81" s="148" t="s">
        <v>81</v>
      </c>
      <c r="D81" s="148">
        <v>1</v>
      </c>
      <c r="E81" s="190" t="s">
        <v>261</v>
      </c>
      <c r="F81" s="151"/>
      <c r="G81" s="150">
        <f>D81*F81</f>
        <v>0</v>
      </c>
      <c r="H81" s="88"/>
      <c r="J81" s="145"/>
      <c r="K81" s="194"/>
      <c r="L81" s="139"/>
    </row>
    <row r="82" spans="2:12" ht="12">
      <c r="B82" s="233">
        <v>3420</v>
      </c>
      <c r="C82" s="192" t="s">
        <v>0</v>
      </c>
      <c r="D82" s="192">
        <v>0</v>
      </c>
      <c r="E82" s="193" t="s">
        <v>261</v>
      </c>
      <c r="F82" s="151"/>
      <c r="G82" s="150">
        <f>D82*F82</f>
        <v>0</v>
      </c>
      <c r="H82" s="234"/>
      <c r="J82" s="145"/>
      <c r="K82" s="199" t="s">
        <v>106</v>
      </c>
      <c r="L82" s="139" t="s">
        <v>76</v>
      </c>
    </row>
    <row r="83" spans="2:12" ht="12.95" customHeight="1">
      <c r="B83" s="146">
        <v>3430</v>
      </c>
      <c r="C83" s="235" t="s">
        <v>68</v>
      </c>
      <c r="D83" s="154">
        <v>0</v>
      </c>
      <c r="E83" s="197" t="s">
        <v>261</v>
      </c>
      <c r="F83" s="151"/>
      <c r="G83" s="150">
        <f>D83*F83</f>
        <v>0</v>
      </c>
      <c r="H83" s="236"/>
      <c r="J83" s="237"/>
      <c r="K83" s="238"/>
      <c r="L83" s="239"/>
    </row>
    <row r="84" spans="2:12" ht="12.95" customHeight="1">
      <c r="B84" s="240"/>
      <c r="C84" s="158"/>
      <c r="D84" s="200"/>
      <c r="E84" s="201"/>
      <c r="F84" s="161"/>
      <c r="G84" s="162"/>
      <c r="H84" s="236"/>
    </row>
    <row r="85" spans="2:12">
      <c r="B85" s="241"/>
      <c r="C85" s="164" t="s">
        <v>140</v>
      </c>
      <c r="D85" s="165"/>
      <c r="E85" s="166"/>
      <c r="F85" s="167"/>
      <c r="G85" s="242">
        <f>SUM(G52:G83)/2</f>
        <v>0</v>
      </c>
      <c r="H85" s="234"/>
    </row>
    <row r="86" spans="2:12">
      <c r="B86" s="243"/>
      <c r="C86" s="244"/>
      <c r="D86" s="245"/>
      <c r="E86" s="246"/>
      <c r="F86" s="247"/>
      <c r="G86" s="248"/>
      <c r="H86" s="234"/>
    </row>
    <row r="87" spans="2:12">
      <c r="B87" s="249"/>
      <c r="C87" s="250"/>
      <c r="D87" s="200"/>
      <c r="E87" s="201"/>
      <c r="F87" s="251"/>
      <c r="G87" s="252"/>
      <c r="H87" s="234"/>
    </row>
    <row r="88" spans="2:12" ht="14.25" thickBot="1">
      <c r="B88" s="253"/>
      <c r="C88" s="254" t="s">
        <v>305</v>
      </c>
      <c r="D88" s="255"/>
      <c r="E88" s="256"/>
      <c r="F88" s="257"/>
      <c r="G88" s="258">
        <f>+G47+G85+G29</f>
        <v>0</v>
      </c>
      <c r="H88" s="234"/>
      <c r="I88" s="102"/>
    </row>
    <row r="89" spans="2:12">
      <c r="B89" s="259"/>
      <c r="C89" s="260"/>
      <c r="D89" s="261"/>
      <c r="E89" s="259"/>
      <c r="F89" s="262"/>
      <c r="G89" s="262"/>
      <c r="H89" s="88"/>
    </row>
    <row r="90" spans="2:12">
      <c r="B90" s="259"/>
      <c r="C90" s="260"/>
      <c r="D90" s="261"/>
      <c r="E90" s="259"/>
      <c r="F90" s="262"/>
      <c r="G90" s="262"/>
      <c r="H90" s="88"/>
    </row>
    <row r="91" spans="2:12" ht="14.25" thickBot="1">
      <c r="B91" s="259"/>
      <c r="C91" s="260" t="s">
        <v>17</v>
      </c>
      <c r="D91" s="261"/>
      <c r="E91" s="259"/>
      <c r="F91" s="262"/>
      <c r="G91" s="262"/>
      <c r="H91" s="88"/>
    </row>
    <row r="92" spans="2:12">
      <c r="B92" s="121"/>
      <c r="C92" s="122"/>
      <c r="D92" s="123"/>
      <c r="E92" s="124"/>
      <c r="F92" s="125"/>
      <c r="G92" s="126"/>
      <c r="H92" s="88"/>
    </row>
    <row r="93" spans="2:12">
      <c r="B93" s="127"/>
      <c r="C93" s="128" t="s">
        <v>306</v>
      </c>
      <c r="D93" s="129" t="s">
        <v>138</v>
      </c>
      <c r="E93" s="131" t="s">
        <v>139</v>
      </c>
      <c r="F93" s="131" t="s">
        <v>21</v>
      </c>
      <c r="G93" s="132" t="s">
        <v>15</v>
      </c>
      <c r="H93" s="88"/>
    </row>
    <row r="94" spans="2:12">
      <c r="B94" s="127"/>
      <c r="C94" s="203"/>
      <c r="D94" s="129"/>
      <c r="E94" s="131"/>
      <c r="F94" s="263"/>
      <c r="G94" s="264"/>
      <c r="H94" s="88"/>
    </row>
    <row r="95" spans="2:12" ht="12">
      <c r="B95" s="206">
        <v>4000</v>
      </c>
      <c r="C95" s="265" t="s">
        <v>260</v>
      </c>
      <c r="D95" s="266"/>
      <c r="E95" s="267"/>
      <c r="F95" s="268"/>
      <c r="G95" s="269">
        <f>SUM(G96:G133)</f>
        <v>0</v>
      </c>
      <c r="H95" s="88"/>
    </row>
    <row r="96" spans="2:12" ht="12">
      <c r="B96" s="210">
        <v>4010</v>
      </c>
      <c r="C96" s="270" t="s">
        <v>83</v>
      </c>
      <c r="D96" s="271"/>
      <c r="E96" s="272"/>
      <c r="F96" s="271"/>
      <c r="G96" s="273"/>
      <c r="H96" s="88"/>
    </row>
    <row r="97" spans="2:9" ht="12">
      <c r="B97" s="210"/>
      <c r="C97" s="270" t="s">
        <v>116</v>
      </c>
      <c r="D97" s="271">
        <f>LPPREP</f>
        <v>0</v>
      </c>
      <c r="E97" s="272" t="s">
        <v>76</v>
      </c>
      <c r="F97" s="271"/>
      <c r="G97" s="273">
        <f>D97*F97</f>
        <v>0</v>
      </c>
      <c r="H97" s="88"/>
      <c r="I97" s="103"/>
    </row>
    <row r="98" spans="2:9" ht="12">
      <c r="B98" s="210"/>
      <c r="C98" s="270" t="s">
        <v>117</v>
      </c>
      <c r="D98" s="271">
        <f>LPSHOOT</f>
        <v>0</v>
      </c>
      <c r="E98" s="272" t="s">
        <v>76</v>
      </c>
      <c r="F98" s="271"/>
      <c r="G98" s="273">
        <f>D98*F98</f>
        <v>0</v>
      </c>
      <c r="H98" s="88"/>
    </row>
    <row r="99" spans="2:9" ht="12">
      <c r="B99" s="210"/>
      <c r="C99" s="270" t="s">
        <v>118</v>
      </c>
      <c r="D99" s="271">
        <f>LPWRAP</f>
        <v>0</v>
      </c>
      <c r="E99" s="272" t="s">
        <v>119</v>
      </c>
      <c r="F99" s="271"/>
      <c r="G99" s="273">
        <f>D99*F99</f>
        <v>0</v>
      </c>
      <c r="H99" s="234"/>
    </row>
    <row r="100" spans="2:9" ht="12">
      <c r="B100" s="210"/>
      <c r="C100" s="270" t="s">
        <v>120</v>
      </c>
      <c r="D100" s="271">
        <f>LPPOST</f>
        <v>0</v>
      </c>
      <c r="E100" s="272" t="s">
        <v>76</v>
      </c>
      <c r="F100" s="271"/>
      <c r="G100" s="273">
        <f>D100*F100</f>
        <v>0</v>
      </c>
      <c r="H100" s="234"/>
    </row>
    <row r="101" spans="2:9" ht="12">
      <c r="B101" s="146">
        <v>4011</v>
      </c>
      <c r="C101" s="274" t="s">
        <v>84</v>
      </c>
      <c r="D101" s="151">
        <v>0</v>
      </c>
      <c r="E101" s="275" t="s">
        <v>261</v>
      </c>
      <c r="F101" s="148"/>
      <c r="G101" s="273">
        <f>D101*F101</f>
        <v>0</v>
      </c>
      <c r="H101" s="234"/>
    </row>
    <row r="102" spans="2:9" ht="12">
      <c r="B102" s="146">
        <v>4015</v>
      </c>
      <c r="C102" s="274" t="s">
        <v>1</v>
      </c>
      <c r="D102" s="148"/>
      <c r="E102" s="275"/>
      <c r="F102" s="148"/>
      <c r="G102" s="273"/>
      <c r="H102" s="88"/>
    </row>
    <row r="103" spans="2:9" ht="12">
      <c r="B103" s="146"/>
      <c r="C103" s="274" t="s">
        <v>116</v>
      </c>
      <c r="D103" s="148">
        <f>COORDPREP</f>
        <v>4</v>
      </c>
      <c r="E103" s="275" t="s">
        <v>76</v>
      </c>
      <c r="F103" s="148"/>
      <c r="G103" s="273">
        <f t="shared" ref="G103:G112" si="3">D103*F103</f>
        <v>0</v>
      </c>
      <c r="H103" s="88"/>
    </row>
    <row r="104" spans="2:9" ht="12">
      <c r="B104" s="146"/>
      <c r="C104" s="274" t="s">
        <v>69</v>
      </c>
      <c r="D104" s="148">
        <f>COORDSHOOT</f>
        <v>12</v>
      </c>
      <c r="E104" s="275" t="s">
        <v>76</v>
      </c>
      <c r="F104" s="148"/>
      <c r="G104" s="273">
        <f t="shared" si="3"/>
        <v>0</v>
      </c>
      <c r="H104" s="234"/>
    </row>
    <row r="105" spans="2:9" ht="12">
      <c r="B105" s="146"/>
      <c r="C105" s="274" t="s">
        <v>118</v>
      </c>
      <c r="D105" s="148">
        <f>COORDWRAP</f>
        <v>2</v>
      </c>
      <c r="E105" s="275" t="s">
        <v>76</v>
      </c>
      <c r="F105" s="148"/>
      <c r="G105" s="273">
        <f t="shared" si="3"/>
        <v>0</v>
      </c>
      <c r="H105" s="234"/>
    </row>
    <row r="106" spans="2:9" ht="12">
      <c r="B106" s="146">
        <v>4016</v>
      </c>
      <c r="C106" s="274" t="s">
        <v>2</v>
      </c>
      <c r="D106" s="148">
        <f>D105+D104+D103</f>
        <v>18</v>
      </c>
      <c r="E106" s="275" t="s">
        <v>76</v>
      </c>
      <c r="F106" s="148"/>
      <c r="G106" s="273">
        <f t="shared" si="3"/>
        <v>0</v>
      </c>
      <c r="H106" s="234"/>
    </row>
    <row r="107" spans="2:9" ht="12">
      <c r="B107" s="146">
        <v>4020</v>
      </c>
      <c r="C107" s="274" t="s">
        <v>3</v>
      </c>
      <c r="D107" s="148"/>
      <c r="E107" s="275"/>
      <c r="F107" s="148"/>
      <c r="G107" s="273"/>
      <c r="H107" s="234"/>
    </row>
    <row r="108" spans="2:9" ht="12">
      <c r="B108" s="146"/>
      <c r="C108" s="274" t="s">
        <v>116</v>
      </c>
      <c r="D108" s="148">
        <v>0</v>
      </c>
      <c r="E108" s="275" t="s">
        <v>76</v>
      </c>
      <c r="F108" s="148"/>
      <c r="G108" s="273">
        <f>D108*F108</f>
        <v>0</v>
      </c>
      <c r="H108" s="234"/>
    </row>
    <row r="109" spans="2:9" ht="12">
      <c r="B109" s="146"/>
      <c r="C109" s="274" t="s">
        <v>117</v>
      </c>
      <c r="D109" s="148">
        <v>0</v>
      </c>
      <c r="E109" s="275" t="s">
        <v>76</v>
      </c>
      <c r="F109" s="148"/>
      <c r="G109" s="273">
        <f>D109*F109</f>
        <v>0</v>
      </c>
      <c r="H109" s="234"/>
    </row>
    <row r="110" spans="2:9" ht="12">
      <c r="B110" s="146"/>
      <c r="C110" s="274" t="s">
        <v>118</v>
      </c>
      <c r="D110" s="148">
        <v>0</v>
      </c>
      <c r="E110" s="275" t="s">
        <v>76</v>
      </c>
      <c r="F110" s="148"/>
      <c r="G110" s="273">
        <f>D110*F110</f>
        <v>0</v>
      </c>
      <c r="H110" s="234"/>
    </row>
    <row r="111" spans="2:9" ht="12">
      <c r="B111" s="146"/>
      <c r="C111" s="274" t="s">
        <v>4</v>
      </c>
      <c r="D111" s="148">
        <v>0</v>
      </c>
      <c r="E111" s="275" t="s">
        <v>76</v>
      </c>
      <c r="F111" s="148"/>
      <c r="G111" s="273">
        <f>D111*F111</f>
        <v>0</v>
      </c>
      <c r="H111" s="234"/>
    </row>
    <row r="112" spans="2:9" ht="12">
      <c r="B112" s="146">
        <v>4021</v>
      </c>
      <c r="C112" s="274" t="s">
        <v>5</v>
      </c>
      <c r="D112" s="148">
        <v>0</v>
      </c>
      <c r="E112" s="275" t="s">
        <v>261</v>
      </c>
      <c r="F112" s="148"/>
      <c r="G112" s="273">
        <f t="shared" si="3"/>
        <v>0</v>
      </c>
      <c r="H112" s="234"/>
    </row>
    <row r="113" spans="2:8" ht="12">
      <c r="B113" s="219">
        <v>4030</v>
      </c>
      <c r="C113" s="276" t="s">
        <v>266</v>
      </c>
      <c r="D113" s="220"/>
      <c r="E113" s="277"/>
      <c r="F113" s="220"/>
      <c r="G113" s="278"/>
      <c r="H113" s="234"/>
    </row>
    <row r="114" spans="2:8" ht="12">
      <c r="B114" s="219"/>
      <c r="C114" s="276" t="s">
        <v>116</v>
      </c>
      <c r="D114" s="220">
        <f>DPPREP</f>
        <v>1</v>
      </c>
      <c r="E114" s="277" t="str">
        <f>L59</f>
        <v>days</v>
      </c>
      <c r="F114" s="220"/>
      <c r="G114" s="278">
        <f>D114*F114</f>
        <v>0</v>
      </c>
      <c r="H114" s="234"/>
    </row>
    <row r="115" spans="2:8" ht="12">
      <c r="B115" s="219"/>
      <c r="C115" s="276" t="s">
        <v>117</v>
      </c>
      <c r="D115" s="220">
        <f>DPSHOOT</f>
        <v>35</v>
      </c>
      <c r="E115" s="277" t="str">
        <f>L60</f>
        <v>days</v>
      </c>
      <c r="F115" s="220"/>
      <c r="G115" s="278">
        <f>D115*F115</f>
        <v>0</v>
      </c>
      <c r="H115" s="234"/>
    </row>
    <row r="116" spans="2:8" ht="12">
      <c r="B116" s="219"/>
      <c r="C116" s="276" t="s">
        <v>303</v>
      </c>
      <c r="D116" s="220">
        <v>2</v>
      </c>
      <c r="E116" s="277" t="s">
        <v>77</v>
      </c>
      <c r="F116" s="220"/>
      <c r="G116" s="278">
        <f>D116*F116</f>
        <v>0</v>
      </c>
      <c r="H116" s="234"/>
    </row>
    <row r="117" spans="2:8" ht="12">
      <c r="B117" s="219"/>
      <c r="C117" s="276" t="s">
        <v>6</v>
      </c>
      <c r="D117" s="220">
        <f>DPPOST</f>
        <v>2</v>
      </c>
      <c r="E117" s="277" t="str">
        <f>L61</f>
        <v>days</v>
      </c>
      <c r="F117" s="220"/>
      <c r="G117" s="278">
        <f>D117*F117</f>
        <v>0</v>
      </c>
      <c r="H117" s="234"/>
    </row>
    <row r="118" spans="2:8" ht="12">
      <c r="B118" s="146">
        <v>4035</v>
      </c>
      <c r="C118" s="274" t="s">
        <v>177</v>
      </c>
      <c r="D118" s="148">
        <f>BCAM</f>
        <v>0</v>
      </c>
      <c r="E118" s="275" t="s">
        <v>77</v>
      </c>
      <c r="F118" s="148"/>
      <c r="G118" s="273">
        <f>D118*F118</f>
        <v>0</v>
      </c>
      <c r="H118" s="234"/>
    </row>
    <row r="119" spans="2:8" ht="12">
      <c r="B119" s="219">
        <v>4040</v>
      </c>
      <c r="C119" s="276" t="s">
        <v>97</v>
      </c>
      <c r="D119" s="220"/>
      <c r="E119" s="277"/>
      <c r="F119" s="220"/>
      <c r="G119" s="278"/>
      <c r="H119" s="234"/>
    </row>
    <row r="120" spans="2:8" ht="12">
      <c r="B120" s="146"/>
      <c r="C120" s="274" t="s">
        <v>116</v>
      </c>
      <c r="D120" s="148">
        <v>0</v>
      </c>
      <c r="E120" s="275" t="str">
        <f>L63</f>
        <v>days</v>
      </c>
      <c r="F120" s="148"/>
      <c r="G120" s="273">
        <f t="shared" ref="G120:G133" si="4">D120*F120</f>
        <v>0</v>
      </c>
      <c r="H120" s="234"/>
    </row>
    <row r="121" spans="2:8" ht="12">
      <c r="B121" s="146"/>
      <c r="C121" s="274" t="s">
        <v>117</v>
      </c>
      <c r="D121" s="148">
        <v>0</v>
      </c>
      <c r="E121" s="275" t="str">
        <f>L64</f>
        <v>days</v>
      </c>
      <c r="F121" s="148"/>
      <c r="G121" s="273">
        <f t="shared" si="4"/>
        <v>0</v>
      </c>
      <c r="H121" s="234"/>
    </row>
    <row r="122" spans="2:8" ht="12">
      <c r="B122" s="146"/>
      <c r="C122" s="274" t="s">
        <v>118</v>
      </c>
      <c r="D122" s="148">
        <v>0</v>
      </c>
      <c r="E122" s="275" t="str">
        <f>L65</f>
        <v>days</v>
      </c>
      <c r="F122" s="148"/>
      <c r="G122" s="273">
        <f t="shared" si="4"/>
        <v>0</v>
      </c>
      <c r="H122" s="234"/>
    </row>
    <row r="123" spans="2:8" ht="12">
      <c r="B123" s="219">
        <v>4060</v>
      </c>
      <c r="C123" s="276" t="s">
        <v>291</v>
      </c>
      <c r="D123" s="220"/>
      <c r="E123" s="277"/>
      <c r="F123" s="220"/>
      <c r="G123" s="278"/>
      <c r="H123" s="234"/>
    </row>
    <row r="124" spans="2:8" ht="12">
      <c r="B124" s="219"/>
      <c r="C124" s="276" t="s">
        <v>116</v>
      </c>
      <c r="D124" s="220">
        <f>DPPREP</f>
        <v>1</v>
      </c>
      <c r="E124" s="277" t="str">
        <f>L69</f>
        <v>days</v>
      </c>
      <c r="F124" s="220"/>
      <c r="G124" s="278">
        <f>D124*F124</f>
        <v>0</v>
      </c>
      <c r="H124" s="234"/>
    </row>
    <row r="125" spans="2:8" ht="12">
      <c r="B125" s="219"/>
      <c r="C125" s="276" t="s">
        <v>117</v>
      </c>
      <c r="D125" s="220">
        <f>SOUND</f>
        <v>25</v>
      </c>
      <c r="E125" s="277" t="str">
        <f>L70</f>
        <v>days</v>
      </c>
      <c r="F125" s="220"/>
      <c r="G125" s="278">
        <f>D125*F125</f>
        <v>0</v>
      </c>
      <c r="H125" s="234"/>
    </row>
    <row r="126" spans="2:8" ht="12">
      <c r="B126" s="219"/>
      <c r="C126" s="276" t="s">
        <v>333</v>
      </c>
      <c r="D126" s="220">
        <v>0</v>
      </c>
      <c r="E126" s="277" t="s">
        <v>77</v>
      </c>
      <c r="F126" s="220"/>
      <c r="G126" s="278">
        <f>D126*F126</f>
        <v>0</v>
      </c>
      <c r="H126" s="234"/>
    </row>
    <row r="127" spans="2:8" ht="12">
      <c r="B127" s="219">
        <v>4065</v>
      </c>
      <c r="C127" s="276" t="s">
        <v>290</v>
      </c>
      <c r="D127" s="220">
        <v>0</v>
      </c>
      <c r="E127" s="277" t="s">
        <v>77</v>
      </c>
      <c r="F127" s="220"/>
      <c r="G127" s="278">
        <f t="shared" si="4"/>
        <v>0</v>
      </c>
      <c r="H127" s="234"/>
    </row>
    <row r="128" spans="2:8" ht="12">
      <c r="B128" s="219">
        <v>4050</v>
      </c>
      <c r="C128" s="276" t="s">
        <v>256</v>
      </c>
      <c r="D128" s="220">
        <f>GAFFER</f>
        <v>0</v>
      </c>
      <c r="E128" s="277" t="s">
        <v>77</v>
      </c>
      <c r="F128" s="220"/>
      <c r="G128" s="278">
        <f>D128*F128</f>
        <v>0</v>
      </c>
      <c r="H128" s="234"/>
    </row>
    <row r="129" spans="2:8" ht="12">
      <c r="B129" s="219">
        <v>4070</v>
      </c>
      <c r="C129" s="276" t="s">
        <v>94</v>
      </c>
      <c r="D129" s="220">
        <f>STYLIST</f>
        <v>0</v>
      </c>
      <c r="E129" s="277" t="s">
        <v>77</v>
      </c>
      <c r="F129" s="220"/>
      <c r="G129" s="278">
        <f t="shared" si="4"/>
        <v>0</v>
      </c>
      <c r="H129" s="234"/>
    </row>
    <row r="130" spans="2:8" ht="12">
      <c r="B130" s="219">
        <v>4075</v>
      </c>
      <c r="C130" s="276" t="s">
        <v>65</v>
      </c>
      <c r="D130" s="220">
        <v>0</v>
      </c>
      <c r="E130" s="277" t="s">
        <v>76</v>
      </c>
      <c r="F130" s="220"/>
      <c r="G130" s="278">
        <f t="shared" si="4"/>
        <v>0</v>
      </c>
      <c r="H130" s="234"/>
    </row>
    <row r="131" spans="2:8" ht="12">
      <c r="B131" s="219">
        <v>4080</v>
      </c>
      <c r="C131" s="276" t="s">
        <v>95</v>
      </c>
      <c r="D131" s="220">
        <f>_PA1</f>
        <v>35</v>
      </c>
      <c r="E131" s="277" t="s">
        <v>77</v>
      </c>
      <c r="F131" s="220"/>
      <c r="G131" s="278">
        <f t="shared" si="4"/>
        <v>0</v>
      </c>
      <c r="H131" s="234"/>
    </row>
    <row r="132" spans="2:8" ht="12">
      <c r="B132" s="219">
        <v>4081</v>
      </c>
      <c r="C132" s="276" t="s">
        <v>96</v>
      </c>
      <c r="D132" s="220">
        <f>_PA2</f>
        <v>0</v>
      </c>
      <c r="E132" s="277" t="s">
        <v>77</v>
      </c>
      <c r="F132" s="220"/>
      <c r="G132" s="278">
        <f t="shared" si="4"/>
        <v>0</v>
      </c>
      <c r="H132" s="234"/>
    </row>
    <row r="133" spans="2:8" ht="12">
      <c r="B133" s="219">
        <v>4099</v>
      </c>
      <c r="C133" s="148" t="s">
        <v>7</v>
      </c>
      <c r="D133" s="222">
        <f>G97+G98+G99+G100+G103+G104+G105+G108+G109+G110+G111+G114+G115+G117+G120+G121+G122+G128+G123+G127+G129+G131+G132+G118+G124+G125+G126+G130</f>
        <v>0</v>
      </c>
      <c r="E133" s="277" t="s">
        <v>187</v>
      </c>
      <c r="F133" s="279"/>
      <c r="G133" s="278">
        <f t="shared" si="4"/>
        <v>0</v>
      </c>
      <c r="H133" s="234"/>
    </row>
    <row r="134" spans="2:8" ht="12">
      <c r="B134" s="146"/>
      <c r="C134" s="274"/>
      <c r="D134" s="148"/>
      <c r="E134" s="275"/>
      <c r="F134" s="148"/>
      <c r="G134" s="273"/>
      <c r="H134" s="234"/>
    </row>
    <row r="135" spans="2:8" ht="12">
      <c r="B135" s="212">
        <v>4100</v>
      </c>
      <c r="C135" s="280" t="s">
        <v>39</v>
      </c>
      <c r="D135" s="213" t="s">
        <v>46</v>
      </c>
      <c r="E135" s="281" t="s">
        <v>46</v>
      </c>
      <c r="F135" s="213"/>
      <c r="G135" s="282">
        <f>SUM(G137:G145)</f>
        <v>0</v>
      </c>
      <c r="H135" s="234"/>
    </row>
    <row r="136" spans="2:8" ht="12">
      <c r="B136" s="146">
        <v>4110</v>
      </c>
      <c r="C136" s="274" t="s">
        <v>248</v>
      </c>
      <c r="D136" s="148"/>
      <c r="E136" s="275"/>
      <c r="F136" s="151"/>
      <c r="G136" s="273"/>
      <c r="H136" s="234"/>
    </row>
    <row r="137" spans="2:8" ht="12">
      <c r="B137" s="146"/>
      <c r="C137" s="274" t="s">
        <v>98</v>
      </c>
      <c r="D137" s="148">
        <f>EDITSHOOT</f>
        <v>1</v>
      </c>
      <c r="E137" s="275" t="s">
        <v>119</v>
      </c>
      <c r="F137" s="151"/>
      <c r="G137" s="273">
        <f>D137*F137</f>
        <v>0</v>
      </c>
      <c r="H137" s="234"/>
    </row>
    <row r="138" spans="2:8" ht="12">
      <c r="B138" s="146"/>
      <c r="C138" s="274" t="s">
        <v>188</v>
      </c>
      <c r="D138" s="148">
        <f>EDITEDIT</f>
        <v>16</v>
      </c>
      <c r="E138" s="275" t="s">
        <v>76</v>
      </c>
      <c r="F138" s="151"/>
      <c r="G138" s="273">
        <f>D138*F138</f>
        <v>0</v>
      </c>
      <c r="H138" s="234"/>
    </row>
    <row r="139" spans="2:8" ht="12">
      <c r="B139" s="146"/>
      <c r="C139" s="274" t="s">
        <v>189</v>
      </c>
      <c r="D139" s="148">
        <f>EDITFINISH</f>
        <v>1</v>
      </c>
      <c r="E139" s="275" t="s">
        <v>76</v>
      </c>
      <c r="F139" s="151"/>
      <c r="G139" s="273">
        <f>D139*F139</f>
        <v>0</v>
      </c>
      <c r="H139" s="234"/>
    </row>
    <row r="140" spans="2:8" ht="12">
      <c r="B140" s="146">
        <v>4120</v>
      </c>
      <c r="C140" s="274" t="s">
        <v>190</v>
      </c>
      <c r="D140" s="148"/>
      <c r="E140" s="275"/>
      <c r="F140" s="148"/>
      <c r="G140" s="273"/>
      <c r="H140" s="234"/>
    </row>
    <row r="141" spans="2:8" ht="12">
      <c r="B141" s="146"/>
      <c r="C141" s="274" t="s">
        <v>191</v>
      </c>
      <c r="D141" s="148">
        <f>AESETUP</f>
        <v>1</v>
      </c>
      <c r="E141" s="275" t="s">
        <v>76</v>
      </c>
      <c r="F141" s="148"/>
      <c r="G141" s="273">
        <f>D141*F141</f>
        <v>0</v>
      </c>
      <c r="H141" s="234"/>
    </row>
    <row r="142" spans="2:8" ht="12">
      <c r="B142" s="146"/>
      <c r="C142" s="274" t="s">
        <v>192</v>
      </c>
      <c r="D142" s="148">
        <f>AELOG</f>
        <v>6</v>
      </c>
      <c r="E142" s="275" t="s">
        <v>76</v>
      </c>
      <c r="F142" s="148"/>
      <c r="G142" s="273">
        <f>D142*F142</f>
        <v>0</v>
      </c>
      <c r="H142" s="234"/>
    </row>
    <row r="143" spans="2:8" ht="12">
      <c r="B143" s="146"/>
      <c r="C143" s="274" t="s">
        <v>193</v>
      </c>
      <c r="D143" s="148">
        <f>AEEDIT</f>
        <v>16</v>
      </c>
      <c r="E143" s="275" t="s">
        <v>76</v>
      </c>
      <c r="F143" s="148"/>
      <c r="G143" s="273">
        <f>D143*F143</f>
        <v>0</v>
      </c>
      <c r="H143" s="234"/>
    </row>
    <row r="144" spans="2:8" ht="12">
      <c r="B144" s="146"/>
      <c r="C144" s="283" t="s">
        <v>194</v>
      </c>
      <c r="D144" s="148">
        <f>AEFINISH</f>
        <v>1</v>
      </c>
      <c r="E144" s="275" t="s">
        <v>76</v>
      </c>
      <c r="F144" s="148"/>
      <c r="G144" s="273">
        <f>D144*F144</f>
        <v>0</v>
      </c>
      <c r="H144" s="234"/>
    </row>
    <row r="145" spans="2:9" ht="12">
      <c r="B145" s="146">
        <v>4199</v>
      </c>
      <c r="C145" s="148" t="s">
        <v>7</v>
      </c>
      <c r="D145" s="284">
        <f>G137+G138+G139+G141+G142+G143+G144</f>
        <v>0</v>
      </c>
      <c r="E145" s="275" t="s">
        <v>157</v>
      </c>
      <c r="F145" s="285"/>
      <c r="G145" s="273">
        <f>D145*F145</f>
        <v>0</v>
      </c>
      <c r="H145" s="234"/>
    </row>
    <row r="146" spans="2:9" ht="12">
      <c r="B146" s="146"/>
      <c r="C146" s="274"/>
      <c r="D146" s="148"/>
      <c r="E146" s="275"/>
      <c r="F146" s="148"/>
      <c r="G146" s="273"/>
      <c r="H146" s="234"/>
    </row>
    <row r="147" spans="2:9" ht="12">
      <c r="B147" s="286"/>
      <c r="C147" s="287"/>
      <c r="D147" s="154"/>
      <c r="E147" s="288"/>
      <c r="F147" s="154"/>
      <c r="G147" s="289"/>
      <c r="H147" s="234"/>
    </row>
    <row r="148" spans="2:9">
      <c r="B148" s="290"/>
      <c r="C148" s="291"/>
      <c r="D148" s="292"/>
      <c r="E148" s="293"/>
      <c r="F148" s="294"/>
      <c r="G148" s="295"/>
      <c r="H148" s="234"/>
    </row>
    <row r="149" spans="2:9">
      <c r="B149" s="296"/>
      <c r="C149" s="297" t="s">
        <v>140</v>
      </c>
      <c r="D149" s="298"/>
      <c r="E149" s="299"/>
      <c r="F149" s="136"/>
      <c r="G149" s="168">
        <f>SUM(G95:G145)/2</f>
        <v>0</v>
      </c>
      <c r="H149" s="88"/>
      <c r="I149" s="103"/>
    </row>
    <row r="150" spans="2:9">
      <c r="B150" s="127"/>
      <c r="C150" s="260"/>
      <c r="D150" s="300"/>
      <c r="E150" s="176"/>
      <c r="F150" s="177"/>
      <c r="G150" s="178"/>
      <c r="H150" s="88"/>
    </row>
    <row r="151" spans="2:9">
      <c r="B151" s="127"/>
      <c r="C151" s="260"/>
      <c r="D151" s="300"/>
      <c r="E151" s="176"/>
      <c r="F151" s="177"/>
      <c r="G151" s="178"/>
      <c r="H151" s="88"/>
    </row>
    <row r="152" spans="2:9">
      <c r="B152" s="127"/>
      <c r="C152" s="128" t="s">
        <v>307</v>
      </c>
      <c r="D152" s="129" t="s">
        <v>138</v>
      </c>
      <c r="E152" s="130" t="s">
        <v>139</v>
      </c>
      <c r="F152" s="131" t="s">
        <v>21</v>
      </c>
      <c r="G152" s="132" t="s">
        <v>15</v>
      </c>
      <c r="H152" s="88"/>
    </row>
    <row r="153" spans="2:9">
      <c r="B153" s="127"/>
      <c r="C153" s="134"/>
      <c r="D153" s="301"/>
      <c r="E153" s="131"/>
      <c r="F153" s="263"/>
      <c r="G153" s="264"/>
      <c r="H153" s="88"/>
    </row>
    <row r="154" spans="2:9" ht="12">
      <c r="B154" s="206">
        <v>5000</v>
      </c>
      <c r="C154" s="302" t="s">
        <v>156</v>
      </c>
      <c r="D154" s="207"/>
      <c r="E154" s="303"/>
      <c r="F154" s="207"/>
      <c r="G154" s="269">
        <f>SUM(G155:G158)</f>
        <v>0</v>
      </c>
      <c r="H154" s="88"/>
      <c r="I154" s="103"/>
    </row>
    <row r="155" spans="2:9" ht="12">
      <c r="B155" s="146">
        <v>5010</v>
      </c>
      <c r="C155" s="274" t="s">
        <v>58</v>
      </c>
      <c r="D155" s="148">
        <v>0.5</v>
      </c>
      <c r="E155" s="149" t="s">
        <v>261</v>
      </c>
      <c r="F155" s="148"/>
      <c r="G155" s="150">
        <f>D155*F155</f>
        <v>0</v>
      </c>
      <c r="H155" s="88"/>
    </row>
    <row r="156" spans="2:9" ht="12">
      <c r="B156" s="146">
        <v>5020</v>
      </c>
      <c r="C156" s="274" t="s">
        <v>59</v>
      </c>
      <c r="D156" s="148">
        <v>0.5</v>
      </c>
      <c r="E156" s="149" t="s">
        <v>261</v>
      </c>
      <c r="F156" s="148"/>
      <c r="G156" s="150">
        <f>D156*F156</f>
        <v>0</v>
      </c>
      <c r="H156" s="88"/>
    </row>
    <row r="157" spans="2:9" ht="12">
      <c r="B157" s="146">
        <v>5030</v>
      </c>
      <c r="C157" s="274" t="s">
        <v>225</v>
      </c>
      <c r="D157" s="148">
        <f>BCAM</f>
        <v>0</v>
      </c>
      <c r="E157" s="149" t="s">
        <v>77</v>
      </c>
      <c r="F157" s="148"/>
      <c r="G157" s="150">
        <f>D157*F157</f>
        <v>0</v>
      </c>
      <c r="H157" s="88"/>
    </row>
    <row r="158" spans="2:9" ht="12">
      <c r="B158" s="146">
        <v>5099</v>
      </c>
      <c r="C158" s="274" t="s">
        <v>249</v>
      </c>
      <c r="D158" s="148">
        <v>1</v>
      </c>
      <c r="E158" s="149" t="s">
        <v>261</v>
      </c>
      <c r="F158" s="148"/>
      <c r="G158" s="150">
        <f>D158*F158</f>
        <v>0</v>
      </c>
      <c r="H158" s="88"/>
    </row>
    <row r="159" spans="2:9">
      <c r="B159" s="304"/>
      <c r="C159" s="305"/>
      <c r="D159" s="306"/>
      <c r="E159" s="307"/>
      <c r="F159" s="308"/>
      <c r="G159" s="309"/>
      <c r="H159" s="88"/>
    </row>
    <row r="160" spans="2:9" ht="12">
      <c r="B160" s="212">
        <v>5100</v>
      </c>
      <c r="C160" s="280" t="s">
        <v>250</v>
      </c>
      <c r="D160" s="213"/>
      <c r="E160" s="310"/>
      <c r="F160" s="213"/>
      <c r="G160" s="282">
        <f>SUM(G161:G164)</f>
        <v>0</v>
      </c>
      <c r="H160" s="88"/>
    </row>
    <row r="161" spans="2:8" ht="12">
      <c r="B161" s="146">
        <v>5110</v>
      </c>
      <c r="C161" s="274" t="s">
        <v>56</v>
      </c>
      <c r="D161" s="148">
        <f>SOUND</f>
        <v>25</v>
      </c>
      <c r="E161" s="149" t="s">
        <v>77</v>
      </c>
      <c r="F161" s="148"/>
      <c r="G161" s="150">
        <f>D161*F161</f>
        <v>0</v>
      </c>
      <c r="H161" s="88"/>
    </row>
    <row r="162" spans="2:8" ht="12">
      <c r="B162" s="146">
        <v>5120</v>
      </c>
      <c r="C162" s="274" t="s">
        <v>101</v>
      </c>
      <c r="D162" s="148">
        <v>0</v>
      </c>
      <c r="E162" s="149" t="s">
        <v>261</v>
      </c>
      <c r="F162" s="148"/>
      <c r="G162" s="150">
        <f>D162*F162</f>
        <v>0</v>
      </c>
      <c r="H162" s="88"/>
    </row>
    <row r="163" spans="2:8" ht="12">
      <c r="B163" s="146">
        <v>5140</v>
      </c>
      <c r="C163" s="274" t="s">
        <v>280</v>
      </c>
      <c r="D163" s="148">
        <v>1</v>
      </c>
      <c r="E163" s="149" t="s">
        <v>261</v>
      </c>
      <c r="F163" s="148"/>
      <c r="G163" s="150">
        <f>D163*F163</f>
        <v>0</v>
      </c>
      <c r="H163" s="234"/>
    </row>
    <row r="164" spans="2:8" ht="12">
      <c r="B164" s="146">
        <v>5199</v>
      </c>
      <c r="C164" s="274" t="s">
        <v>251</v>
      </c>
      <c r="D164" s="148">
        <v>1</v>
      </c>
      <c r="E164" s="149" t="s">
        <v>261</v>
      </c>
      <c r="F164" s="148"/>
      <c r="G164" s="150">
        <f>D164*F164</f>
        <v>0</v>
      </c>
      <c r="H164" s="234"/>
    </row>
    <row r="165" spans="2:8" ht="12.95" customHeight="1">
      <c r="B165" s="146"/>
      <c r="C165" s="274"/>
      <c r="D165" s="148"/>
      <c r="E165" s="149"/>
      <c r="F165" s="148"/>
      <c r="G165" s="150"/>
      <c r="H165" s="78"/>
    </row>
    <row r="166" spans="2:8" ht="12">
      <c r="B166" s="212">
        <v>5200</v>
      </c>
      <c r="C166" s="280" t="s">
        <v>267</v>
      </c>
      <c r="D166" s="213"/>
      <c r="E166" s="310"/>
      <c r="F166" s="213"/>
      <c r="G166" s="282">
        <f>SUM(G167:G168)</f>
        <v>0</v>
      </c>
      <c r="H166" s="78"/>
    </row>
    <row r="167" spans="2:8" ht="12.95" customHeight="1">
      <c r="B167" s="146">
        <v>5210</v>
      </c>
      <c r="C167" s="274" t="s">
        <v>102</v>
      </c>
      <c r="D167" s="148">
        <f>SHOOT</f>
        <v>35</v>
      </c>
      <c r="E167" s="149" t="s">
        <v>77</v>
      </c>
      <c r="F167" s="148"/>
      <c r="G167" s="150">
        <f>D167*F167</f>
        <v>0</v>
      </c>
      <c r="H167" s="78"/>
    </row>
    <row r="168" spans="2:8" ht="12">
      <c r="B168" s="146">
        <v>5220</v>
      </c>
      <c r="C168" s="274" t="s">
        <v>42</v>
      </c>
      <c r="D168" s="148">
        <v>1</v>
      </c>
      <c r="E168" s="149" t="s">
        <v>261</v>
      </c>
      <c r="F168" s="148"/>
      <c r="G168" s="150">
        <f>D168*F168</f>
        <v>0</v>
      </c>
      <c r="H168" s="78"/>
    </row>
    <row r="169" spans="2:8" ht="12">
      <c r="B169" s="146"/>
      <c r="C169" s="274"/>
      <c r="D169" s="148"/>
      <c r="E169" s="149"/>
      <c r="F169" s="148"/>
      <c r="G169" s="150"/>
      <c r="H169" s="78"/>
    </row>
    <row r="170" spans="2:8" ht="12">
      <c r="B170" s="212">
        <v>5300</v>
      </c>
      <c r="C170" s="280" t="s">
        <v>103</v>
      </c>
      <c r="D170" s="148"/>
      <c r="E170" s="149"/>
      <c r="F170" s="148"/>
      <c r="G170" s="282">
        <f>SUM(G171:G172)</f>
        <v>0</v>
      </c>
      <c r="H170" s="78"/>
    </row>
    <row r="171" spans="2:8" ht="12">
      <c r="B171" s="146">
        <v>5310</v>
      </c>
      <c r="C171" s="274" t="s">
        <v>104</v>
      </c>
      <c r="D171" s="148">
        <v>0</v>
      </c>
      <c r="E171" s="149" t="s">
        <v>77</v>
      </c>
      <c r="F171" s="148"/>
      <c r="G171" s="150">
        <f>D171*F171</f>
        <v>0</v>
      </c>
      <c r="H171" s="78"/>
    </row>
    <row r="172" spans="2:8" ht="12">
      <c r="B172" s="146">
        <v>5320</v>
      </c>
      <c r="C172" s="274" t="s">
        <v>105</v>
      </c>
      <c r="D172" s="148">
        <v>0</v>
      </c>
      <c r="E172" s="149" t="s">
        <v>261</v>
      </c>
      <c r="F172" s="148"/>
      <c r="G172" s="150">
        <f>D172*F172</f>
        <v>0</v>
      </c>
      <c r="H172" s="78"/>
    </row>
    <row r="173" spans="2:8" ht="12">
      <c r="B173" s="146"/>
      <c r="C173" s="274"/>
      <c r="D173" s="148"/>
      <c r="E173" s="149"/>
      <c r="F173" s="148"/>
      <c r="G173" s="150"/>
      <c r="H173" s="78"/>
    </row>
    <row r="174" spans="2:8" ht="12">
      <c r="B174" s="212">
        <v>5400</v>
      </c>
      <c r="C174" s="280" t="s">
        <v>240</v>
      </c>
      <c r="D174" s="148"/>
      <c r="E174" s="149"/>
      <c r="F174" s="148"/>
      <c r="G174" s="282">
        <f>SUM(G175:G176)</f>
        <v>0</v>
      </c>
      <c r="H174" s="78"/>
    </row>
    <row r="175" spans="2:8" ht="12">
      <c r="B175" s="146">
        <v>5410</v>
      </c>
      <c r="C175" s="274" t="s">
        <v>241</v>
      </c>
      <c r="D175" s="148">
        <v>0</v>
      </c>
      <c r="E175" s="149" t="s">
        <v>261</v>
      </c>
      <c r="F175" s="148"/>
      <c r="G175" s="150">
        <f>D175*F175</f>
        <v>0</v>
      </c>
      <c r="H175" s="78"/>
    </row>
    <row r="176" spans="2:8" ht="12">
      <c r="B176" s="146">
        <v>5490</v>
      </c>
      <c r="C176" s="274" t="s">
        <v>242</v>
      </c>
      <c r="D176" s="148">
        <v>0</v>
      </c>
      <c r="E176" s="149" t="s">
        <v>261</v>
      </c>
      <c r="F176" s="148"/>
      <c r="G176" s="150">
        <f>D176*F176</f>
        <v>0</v>
      </c>
      <c r="H176" s="78"/>
    </row>
    <row r="177" spans="2:8" ht="12">
      <c r="B177" s="146"/>
      <c r="C177" s="274"/>
      <c r="D177" s="148"/>
      <c r="E177" s="149"/>
      <c r="F177" s="148"/>
      <c r="G177" s="273"/>
      <c r="H177" s="78"/>
    </row>
    <row r="178" spans="2:8" ht="12">
      <c r="B178" s="212">
        <v>5500</v>
      </c>
      <c r="C178" s="280" t="s">
        <v>243</v>
      </c>
      <c r="D178" s="213"/>
      <c r="E178" s="310"/>
      <c r="F178" s="213"/>
      <c r="G178" s="282">
        <f>SUM(G179:G180)</f>
        <v>0</v>
      </c>
      <c r="H178" s="78"/>
    </row>
    <row r="179" spans="2:8" ht="12">
      <c r="B179" s="146">
        <v>5510</v>
      </c>
      <c r="C179" s="274" t="s">
        <v>205</v>
      </c>
      <c r="D179" s="148">
        <v>0</v>
      </c>
      <c r="E179" s="149" t="s">
        <v>261</v>
      </c>
      <c r="F179" s="148"/>
      <c r="G179" s="150">
        <f>D179*F179</f>
        <v>0</v>
      </c>
      <c r="H179" s="78"/>
    </row>
    <row r="180" spans="2:8" ht="12">
      <c r="B180" s="146">
        <v>5520</v>
      </c>
      <c r="C180" s="274" t="s">
        <v>204</v>
      </c>
      <c r="D180" s="148">
        <v>0</v>
      </c>
      <c r="E180" s="149" t="s">
        <v>261</v>
      </c>
      <c r="F180" s="148"/>
      <c r="G180" s="150">
        <f>D180*F180</f>
        <v>0</v>
      </c>
      <c r="H180" s="78"/>
    </row>
    <row r="181" spans="2:8" ht="12">
      <c r="B181" s="146"/>
      <c r="C181" s="274"/>
      <c r="D181" s="148"/>
      <c r="E181" s="149"/>
      <c r="F181" s="148"/>
      <c r="G181" s="273"/>
      <c r="H181" s="78"/>
    </row>
    <row r="182" spans="2:8" ht="12">
      <c r="B182" s="212">
        <v>5600</v>
      </c>
      <c r="C182" s="280" t="s">
        <v>238</v>
      </c>
      <c r="D182" s="213"/>
      <c r="E182" s="310"/>
      <c r="F182" s="213"/>
      <c r="G182" s="282">
        <f>SUM(G183:G188)</f>
        <v>0</v>
      </c>
      <c r="H182" s="78"/>
    </row>
    <row r="183" spans="2:8" ht="12">
      <c r="B183" s="146">
        <v>5610</v>
      </c>
      <c r="C183" s="274" t="s">
        <v>231</v>
      </c>
      <c r="D183" s="148">
        <f>(SHOOT+BCAM) * TAPES</f>
        <v>105</v>
      </c>
      <c r="E183" s="149" t="s">
        <v>230</v>
      </c>
      <c r="F183" s="148"/>
      <c r="G183" s="150">
        <f>D183*F183</f>
        <v>0</v>
      </c>
      <c r="H183" s="78"/>
    </row>
    <row r="184" spans="2:8" ht="12">
      <c r="B184" s="146"/>
      <c r="C184" s="311" t="s">
        <v>232</v>
      </c>
      <c r="D184" s="148"/>
      <c r="E184" s="149"/>
      <c r="F184" s="148"/>
      <c r="G184" s="150"/>
      <c r="H184" s="78"/>
    </row>
    <row r="185" spans="2:8" ht="12">
      <c r="B185" s="146">
        <v>5620</v>
      </c>
      <c r="C185" s="274" t="s">
        <v>229</v>
      </c>
      <c r="D185" s="148">
        <f>D183</f>
        <v>105</v>
      </c>
      <c r="E185" s="149" t="s">
        <v>230</v>
      </c>
      <c r="F185" s="148"/>
      <c r="G185" s="150">
        <f>D185*F185</f>
        <v>0</v>
      </c>
      <c r="H185" s="78"/>
    </row>
    <row r="186" spans="2:8" ht="12">
      <c r="B186" s="146">
        <v>5630</v>
      </c>
      <c r="C186" s="274" t="s">
        <v>239</v>
      </c>
      <c r="D186" s="284">
        <v>3</v>
      </c>
      <c r="E186" s="149" t="s">
        <v>76</v>
      </c>
      <c r="F186" s="284"/>
      <c r="G186" s="150">
        <f>D186*F186</f>
        <v>0</v>
      </c>
      <c r="H186" s="234"/>
    </row>
    <row r="187" spans="2:8" ht="12">
      <c r="B187" s="146">
        <v>5640</v>
      </c>
      <c r="C187" s="274" t="s">
        <v>284</v>
      </c>
      <c r="D187" s="148">
        <f>D183</f>
        <v>105</v>
      </c>
      <c r="E187" s="149" t="s">
        <v>37</v>
      </c>
      <c r="F187" s="148"/>
      <c r="G187" s="150">
        <f>D187*F187</f>
        <v>0</v>
      </c>
      <c r="H187" s="78"/>
    </row>
    <row r="188" spans="2:8" ht="12">
      <c r="B188" s="146">
        <v>5650</v>
      </c>
      <c r="C188" s="274" t="s">
        <v>85</v>
      </c>
      <c r="D188" s="284">
        <f>G183+G185+G187</f>
        <v>0</v>
      </c>
      <c r="E188" s="149" t="s">
        <v>86</v>
      </c>
      <c r="F188" s="285"/>
      <c r="G188" s="150">
        <f>D188*F188</f>
        <v>0</v>
      </c>
      <c r="H188" s="78"/>
    </row>
    <row r="189" spans="2:8">
      <c r="B189" s="304"/>
      <c r="C189" s="305"/>
      <c r="D189" s="312"/>
      <c r="E189" s="307"/>
      <c r="F189" s="308"/>
      <c r="G189" s="309"/>
      <c r="H189" s="78"/>
    </row>
    <row r="190" spans="2:8" ht="12">
      <c r="B190" s="212">
        <v>5700</v>
      </c>
      <c r="C190" s="313" t="s">
        <v>44</v>
      </c>
      <c r="D190" s="213"/>
      <c r="E190" s="310"/>
      <c r="F190" s="213"/>
      <c r="G190" s="228">
        <f>SUM(G191:G193)</f>
        <v>0</v>
      </c>
      <c r="H190" s="78"/>
    </row>
    <row r="191" spans="2:8" ht="12.95" customHeight="1">
      <c r="B191" s="146">
        <v>5710</v>
      </c>
      <c r="C191" s="274" t="s">
        <v>78</v>
      </c>
      <c r="D191" s="284">
        <f>SHOOT*TAPES*INTTAPES</f>
        <v>52.5</v>
      </c>
      <c r="E191" s="149" t="s">
        <v>147</v>
      </c>
      <c r="F191" s="148"/>
      <c r="G191" s="150">
        <f>D191*F191</f>
        <v>0</v>
      </c>
      <c r="H191" s="78"/>
    </row>
    <row r="192" spans="2:8" ht="12.95" customHeight="1">
      <c r="B192" s="146"/>
      <c r="C192" s="314" t="s">
        <v>206</v>
      </c>
      <c r="D192" s="284"/>
      <c r="E192" s="149"/>
      <c r="F192" s="148"/>
      <c r="G192" s="150"/>
      <c r="H192" s="78"/>
    </row>
    <row r="193" spans="2:8" ht="12">
      <c r="B193" s="146">
        <v>5720</v>
      </c>
      <c r="C193" s="274" t="s">
        <v>286</v>
      </c>
      <c r="D193" s="148">
        <v>0</v>
      </c>
      <c r="E193" s="149" t="s">
        <v>261</v>
      </c>
      <c r="F193" s="148"/>
      <c r="G193" s="150">
        <f>(D193-33)*F193</f>
        <v>0</v>
      </c>
      <c r="H193" s="78"/>
    </row>
    <row r="194" spans="2:8" ht="12">
      <c r="B194" s="146"/>
      <c r="C194" s="274"/>
      <c r="D194" s="148"/>
      <c r="E194" s="149"/>
      <c r="F194" s="148"/>
      <c r="G194" s="150"/>
      <c r="H194" s="78"/>
    </row>
    <row r="195" spans="2:8" ht="12">
      <c r="B195" s="212">
        <v>5800</v>
      </c>
      <c r="C195" s="280" t="s">
        <v>155</v>
      </c>
      <c r="D195" s="213"/>
      <c r="E195" s="310"/>
      <c r="F195" s="213"/>
      <c r="G195" s="282">
        <f>SUM(G196:G203)</f>
        <v>0</v>
      </c>
      <c r="H195" s="78"/>
    </row>
    <row r="196" spans="2:8" ht="12">
      <c r="B196" s="146">
        <v>5810</v>
      </c>
      <c r="C196" s="274" t="s">
        <v>252</v>
      </c>
      <c r="D196" s="148">
        <v>3000</v>
      </c>
      <c r="E196" s="149" t="s">
        <v>228</v>
      </c>
      <c r="F196" s="148"/>
      <c r="G196" s="150">
        <f t="shared" ref="G196:G203" si="5">D196*F196</f>
        <v>0</v>
      </c>
      <c r="H196" s="78"/>
    </row>
    <row r="197" spans="2:8" ht="12">
      <c r="B197" s="146">
        <v>5820</v>
      </c>
      <c r="C197" s="274" t="s">
        <v>237</v>
      </c>
      <c r="D197" s="148">
        <v>1</v>
      </c>
      <c r="E197" s="149" t="s">
        <v>261</v>
      </c>
      <c r="F197" s="148"/>
      <c r="G197" s="150">
        <f t="shared" si="5"/>
        <v>0</v>
      </c>
      <c r="H197" s="78"/>
    </row>
    <row r="198" spans="2:8" ht="12">
      <c r="B198" s="146">
        <v>5830</v>
      </c>
      <c r="C198" s="274" t="s">
        <v>234</v>
      </c>
      <c r="D198" s="148">
        <f>SHOOT*3</f>
        <v>105</v>
      </c>
      <c r="E198" s="149" t="s">
        <v>180</v>
      </c>
      <c r="F198" s="148"/>
      <c r="G198" s="150">
        <f t="shared" si="5"/>
        <v>0</v>
      </c>
      <c r="H198" s="78"/>
    </row>
    <row r="199" spans="2:8" ht="12">
      <c r="B199" s="146"/>
      <c r="C199" s="274" t="s">
        <v>233</v>
      </c>
      <c r="D199" s="148">
        <f>SOUND</f>
        <v>25</v>
      </c>
      <c r="E199" s="149" t="s">
        <v>180</v>
      </c>
      <c r="F199" s="148"/>
      <c r="G199" s="150">
        <f t="shared" si="5"/>
        <v>0</v>
      </c>
      <c r="H199" s="78"/>
    </row>
    <row r="200" spans="2:8" ht="12">
      <c r="B200" s="146"/>
      <c r="C200" s="274" t="s">
        <v>235</v>
      </c>
      <c r="D200" s="148">
        <f>BCAM*2</f>
        <v>0</v>
      </c>
      <c r="E200" s="149" t="s">
        <v>180</v>
      </c>
      <c r="F200" s="148"/>
      <c r="G200" s="150">
        <f t="shared" si="5"/>
        <v>0</v>
      </c>
      <c r="H200" s="78"/>
    </row>
    <row r="201" spans="2:8" ht="12">
      <c r="B201" s="146">
        <v>5840</v>
      </c>
      <c r="C201" s="274" t="s">
        <v>253</v>
      </c>
      <c r="D201" s="148">
        <f>SHOOT</f>
        <v>35</v>
      </c>
      <c r="E201" s="149" t="s">
        <v>77</v>
      </c>
      <c r="F201" s="148"/>
      <c r="G201" s="150">
        <f t="shared" si="5"/>
        <v>0</v>
      </c>
      <c r="H201" s="78"/>
    </row>
    <row r="202" spans="2:8" ht="12">
      <c r="B202" s="146">
        <v>5850</v>
      </c>
      <c r="C202" s="274" t="s">
        <v>236</v>
      </c>
      <c r="D202" s="148">
        <v>1</v>
      </c>
      <c r="E202" s="149" t="s">
        <v>261</v>
      </c>
      <c r="F202" s="148"/>
      <c r="G202" s="150">
        <f t="shared" si="5"/>
        <v>0</v>
      </c>
      <c r="H202" s="78"/>
    </row>
    <row r="203" spans="2:8" ht="12">
      <c r="B203" s="146">
        <v>5899</v>
      </c>
      <c r="C203" s="274" t="s">
        <v>153</v>
      </c>
      <c r="D203" s="148">
        <v>1</v>
      </c>
      <c r="E203" s="149" t="s">
        <v>261</v>
      </c>
      <c r="F203" s="148"/>
      <c r="G203" s="150">
        <f t="shared" si="5"/>
        <v>0</v>
      </c>
      <c r="H203" s="78"/>
    </row>
    <row r="204" spans="2:8">
      <c r="B204" s="315"/>
      <c r="C204" s="316"/>
      <c r="D204" s="196"/>
      <c r="E204" s="317"/>
      <c r="F204" s="318"/>
      <c r="G204" s="319"/>
      <c r="H204" s="78"/>
    </row>
    <row r="205" spans="2:8">
      <c r="B205" s="157"/>
      <c r="C205" s="250"/>
      <c r="D205" s="200"/>
      <c r="E205" s="201"/>
      <c r="F205" s="320"/>
      <c r="G205" s="321"/>
      <c r="H205" s="78"/>
    </row>
    <row r="206" spans="2:8">
      <c r="B206" s="163"/>
      <c r="C206" s="297" t="s">
        <v>140</v>
      </c>
      <c r="D206" s="322"/>
      <c r="E206" s="299"/>
      <c r="F206" s="167"/>
      <c r="G206" s="323">
        <f>SUM(G154:G204)/2</f>
        <v>0</v>
      </c>
      <c r="H206" s="78"/>
    </row>
    <row r="207" spans="2:8">
      <c r="B207" s="127"/>
      <c r="C207" s="324"/>
      <c r="D207" s="325"/>
      <c r="E207" s="171"/>
      <c r="F207" s="172"/>
      <c r="G207" s="326"/>
      <c r="H207" s="78"/>
    </row>
    <row r="208" spans="2:8">
      <c r="B208" s="127"/>
      <c r="C208" s="327"/>
      <c r="D208" s="175"/>
      <c r="E208" s="176"/>
      <c r="F208" s="177"/>
      <c r="G208" s="178"/>
      <c r="H208" s="78"/>
    </row>
    <row r="209" spans="2:8">
      <c r="B209" s="127"/>
      <c r="C209" s="328" t="s">
        <v>308</v>
      </c>
      <c r="D209" s="129" t="s">
        <v>138</v>
      </c>
      <c r="E209" s="131" t="s">
        <v>139</v>
      </c>
      <c r="F209" s="131" t="s">
        <v>21</v>
      </c>
      <c r="G209" s="132" t="s">
        <v>15</v>
      </c>
      <c r="H209" s="78"/>
    </row>
    <row r="210" spans="2:8">
      <c r="B210" s="127"/>
      <c r="C210" s="329"/>
      <c r="D210" s="330"/>
      <c r="E210" s="131"/>
      <c r="F210" s="263"/>
      <c r="G210" s="331"/>
      <c r="H210" s="78"/>
    </row>
    <row r="211" spans="2:8" ht="12">
      <c r="B211" s="206">
        <v>6000</v>
      </c>
      <c r="C211" s="332" t="s">
        <v>285</v>
      </c>
      <c r="D211" s="265"/>
      <c r="E211" s="303"/>
      <c r="F211" s="265"/>
      <c r="G211" s="333">
        <f>SUM(G212:G222)</f>
        <v>0</v>
      </c>
      <c r="H211" s="78"/>
    </row>
    <row r="212" spans="2:8" ht="12">
      <c r="B212" s="146">
        <v>6010</v>
      </c>
      <c r="C212" s="334" t="s">
        <v>207</v>
      </c>
      <c r="D212" s="335"/>
      <c r="E212" s="149"/>
      <c r="F212" s="335"/>
      <c r="G212" s="273"/>
      <c r="H212" s="78"/>
    </row>
    <row r="213" spans="2:8" ht="12">
      <c r="B213" s="146"/>
      <c r="C213" s="334" t="s">
        <v>209</v>
      </c>
      <c r="D213" s="335">
        <v>2</v>
      </c>
      <c r="E213" s="149" t="s">
        <v>181</v>
      </c>
      <c r="F213" s="335"/>
      <c r="G213" s="273">
        <f t="shared" ref="G213:G222" si="6">D213*F213</f>
        <v>0</v>
      </c>
      <c r="H213" s="78"/>
    </row>
    <row r="214" spans="2:8" ht="12">
      <c r="B214" s="146">
        <v>6020</v>
      </c>
      <c r="C214" s="334" t="s">
        <v>302</v>
      </c>
      <c r="D214" s="335">
        <v>2</v>
      </c>
      <c r="E214" s="149" t="s">
        <v>315</v>
      </c>
      <c r="F214" s="335"/>
      <c r="G214" s="273">
        <f t="shared" si="6"/>
        <v>0</v>
      </c>
      <c r="H214" s="78"/>
    </row>
    <row r="215" spans="2:8" ht="12">
      <c r="B215" s="146">
        <v>6030</v>
      </c>
      <c r="C215" s="334" t="s">
        <v>210</v>
      </c>
      <c r="D215" s="335"/>
      <c r="E215" s="149"/>
      <c r="F215" s="335"/>
      <c r="G215" s="273"/>
      <c r="H215" s="78"/>
    </row>
    <row r="216" spans="2:8" ht="12">
      <c r="B216" s="146"/>
      <c r="C216" s="334" t="s">
        <v>208</v>
      </c>
      <c r="D216" s="335">
        <f>2*TRAVEL</f>
        <v>6</v>
      </c>
      <c r="E216" s="149" t="s">
        <v>314</v>
      </c>
      <c r="F216" s="335"/>
      <c r="G216" s="273">
        <f t="shared" si="6"/>
        <v>0</v>
      </c>
      <c r="H216" s="78"/>
    </row>
    <row r="217" spans="2:8" ht="12">
      <c r="B217" s="146">
        <v>6040</v>
      </c>
      <c r="C217" s="334" t="s">
        <v>299</v>
      </c>
      <c r="D217" s="335">
        <v>1</v>
      </c>
      <c r="E217" s="149" t="s">
        <v>261</v>
      </c>
      <c r="F217" s="335"/>
      <c r="G217" s="273">
        <f t="shared" si="6"/>
        <v>0</v>
      </c>
      <c r="H217" s="78"/>
    </row>
    <row r="218" spans="2:8" ht="12">
      <c r="B218" s="146">
        <v>6050</v>
      </c>
      <c r="C218" s="334" t="s">
        <v>49</v>
      </c>
      <c r="D218" s="335">
        <f>TRAVEL</f>
        <v>3</v>
      </c>
      <c r="E218" s="149" t="s">
        <v>77</v>
      </c>
      <c r="F218" s="335"/>
      <c r="G218" s="273">
        <f t="shared" si="6"/>
        <v>0</v>
      </c>
      <c r="H218" s="78"/>
    </row>
    <row r="219" spans="2:8" ht="12">
      <c r="B219" s="146">
        <v>6060</v>
      </c>
      <c r="C219" s="334" t="s">
        <v>92</v>
      </c>
      <c r="D219" s="335"/>
      <c r="E219" s="149"/>
      <c r="F219" s="335"/>
      <c r="G219" s="273"/>
      <c r="H219" s="78"/>
    </row>
    <row r="220" spans="2:8" ht="12">
      <c r="B220" s="146"/>
      <c r="C220" s="334" t="s">
        <v>300</v>
      </c>
      <c r="D220" s="335">
        <f>TRAVEL+2</f>
        <v>5</v>
      </c>
      <c r="E220" s="149" t="s">
        <v>77</v>
      </c>
      <c r="F220" s="335"/>
      <c r="G220" s="273">
        <f t="shared" si="6"/>
        <v>0</v>
      </c>
      <c r="H220" s="78"/>
    </row>
    <row r="221" spans="2:8" ht="12">
      <c r="B221" s="146"/>
      <c r="C221" s="334" t="s">
        <v>301</v>
      </c>
      <c r="D221" s="335">
        <f>TRAVEL+2</f>
        <v>5</v>
      </c>
      <c r="E221" s="149" t="s">
        <v>77</v>
      </c>
      <c r="F221" s="335"/>
      <c r="G221" s="273">
        <f t="shared" si="6"/>
        <v>0</v>
      </c>
      <c r="H221" s="78"/>
    </row>
    <row r="222" spans="2:8" ht="12">
      <c r="B222" s="146">
        <v>6090</v>
      </c>
      <c r="C222" s="335" t="s">
        <v>153</v>
      </c>
      <c r="D222" s="335">
        <v>1</v>
      </c>
      <c r="E222" s="149" t="s">
        <v>261</v>
      </c>
      <c r="F222" s="335"/>
      <c r="G222" s="273">
        <f t="shared" si="6"/>
        <v>0</v>
      </c>
      <c r="H222" s="78"/>
    </row>
    <row r="223" spans="2:8" ht="12">
      <c r="B223" s="146"/>
      <c r="C223" s="336"/>
      <c r="D223" s="335"/>
      <c r="E223" s="149"/>
      <c r="F223" s="335"/>
      <c r="G223" s="337"/>
      <c r="H223" s="78"/>
    </row>
    <row r="224" spans="2:8">
      <c r="B224" s="157"/>
      <c r="C224" s="158"/>
      <c r="D224" s="159"/>
      <c r="E224" s="160"/>
      <c r="F224" s="161"/>
      <c r="G224" s="162"/>
      <c r="H224" s="78"/>
    </row>
    <row r="225" spans="1:12">
      <c r="B225" s="163"/>
      <c r="C225" s="338" t="s">
        <v>140</v>
      </c>
      <c r="D225" s="339"/>
      <c r="E225" s="166"/>
      <c r="F225" s="340"/>
      <c r="G225" s="341">
        <f>SUM(G211:G223)/2</f>
        <v>0</v>
      </c>
      <c r="H225" s="88"/>
      <c r="L225" s="78"/>
    </row>
    <row r="226" spans="1:12">
      <c r="B226" s="127"/>
      <c r="C226" s="342"/>
      <c r="D226" s="325"/>
      <c r="E226" s="171"/>
      <c r="F226" s="172"/>
      <c r="G226" s="343"/>
      <c r="H226" s="88"/>
      <c r="J226" s="194"/>
      <c r="K226" s="78"/>
      <c r="L226" s="78"/>
    </row>
    <row r="227" spans="1:12" s="78" customFormat="1">
      <c r="A227" s="76"/>
      <c r="B227" s="127"/>
      <c r="C227" s="344" t="s">
        <v>46</v>
      </c>
      <c r="D227" s="339"/>
      <c r="E227" s="166"/>
      <c r="F227" s="340"/>
      <c r="G227" s="345"/>
      <c r="H227" s="88"/>
      <c r="J227" s="194"/>
      <c r="L227" s="76"/>
    </row>
    <row r="228" spans="1:12" s="78" customFormat="1">
      <c r="A228" s="76"/>
      <c r="B228" s="127"/>
      <c r="C228" s="128" t="s">
        <v>309</v>
      </c>
      <c r="D228" s="135" t="s">
        <v>138</v>
      </c>
      <c r="E228" s="181" t="s">
        <v>139</v>
      </c>
      <c r="F228" s="181" t="s">
        <v>21</v>
      </c>
      <c r="G228" s="182" t="s">
        <v>15</v>
      </c>
      <c r="H228" s="88"/>
      <c r="J228" s="79"/>
      <c r="K228" s="76"/>
      <c r="L228" s="76"/>
    </row>
    <row r="229" spans="1:12">
      <c r="B229" s="127"/>
      <c r="C229" s="329"/>
      <c r="D229" s="330"/>
      <c r="E229" s="131"/>
      <c r="F229" s="263"/>
      <c r="G229" s="331"/>
      <c r="H229" s="88"/>
    </row>
    <row r="230" spans="1:12" ht="12">
      <c r="B230" s="346"/>
      <c r="C230" s="347"/>
      <c r="D230" s="348"/>
      <c r="E230" s="349"/>
      <c r="F230" s="347"/>
      <c r="G230" s="350"/>
      <c r="H230" s="88"/>
      <c r="L230" s="86"/>
    </row>
    <row r="231" spans="1:12" ht="12">
      <c r="B231" s="212">
        <v>7000</v>
      </c>
      <c r="C231" s="351" t="s">
        <v>159</v>
      </c>
      <c r="D231" s="351" t="s">
        <v>46</v>
      </c>
      <c r="E231" s="310" t="s">
        <v>46</v>
      </c>
      <c r="F231" s="351" t="s">
        <v>46</v>
      </c>
      <c r="G231" s="282">
        <f>SUM(G232:G240)</f>
        <v>0</v>
      </c>
      <c r="H231" s="78"/>
      <c r="J231" s="352"/>
      <c r="K231" s="86"/>
    </row>
    <row r="232" spans="1:12" s="86" customFormat="1" ht="12">
      <c r="A232" s="76"/>
      <c r="B232" s="146">
        <v>7010</v>
      </c>
      <c r="C232" s="335" t="s">
        <v>60</v>
      </c>
      <c r="D232" s="335">
        <v>0.5</v>
      </c>
      <c r="E232" s="149" t="s">
        <v>261</v>
      </c>
      <c r="F232" s="335"/>
      <c r="G232" s="273">
        <f t="shared" ref="G232:G240" si="7">D232*F232</f>
        <v>0</v>
      </c>
      <c r="H232" s="184"/>
      <c r="J232" s="79"/>
      <c r="K232" s="76"/>
      <c r="L232" s="76"/>
    </row>
    <row r="233" spans="1:12" ht="12">
      <c r="B233" s="146">
        <v>7020</v>
      </c>
      <c r="C233" s="335" t="s">
        <v>61</v>
      </c>
      <c r="D233" s="335">
        <v>0.5</v>
      </c>
      <c r="E233" s="149" t="s">
        <v>261</v>
      </c>
      <c r="F233" s="335"/>
      <c r="G233" s="273">
        <f t="shared" si="7"/>
        <v>0</v>
      </c>
      <c r="H233" s="78"/>
    </row>
    <row r="234" spans="1:12" ht="12">
      <c r="B234" s="146">
        <v>7030</v>
      </c>
      <c r="C234" s="335" t="s">
        <v>63</v>
      </c>
      <c r="D234" s="335">
        <v>6</v>
      </c>
      <c r="E234" s="149" t="s">
        <v>144</v>
      </c>
      <c r="F234" s="335"/>
      <c r="G234" s="273">
        <f t="shared" si="7"/>
        <v>0</v>
      </c>
      <c r="H234" s="88"/>
    </row>
    <row r="235" spans="1:12" ht="12">
      <c r="B235" s="146">
        <v>7040</v>
      </c>
      <c r="C235" s="335" t="s">
        <v>62</v>
      </c>
      <c r="D235" s="335">
        <v>0.5</v>
      </c>
      <c r="E235" s="149" t="s">
        <v>261</v>
      </c>
      <c r="F235" s="335"/>
      <c r="G235" s="273">
        <f t="shared" si="7"/>
        <v>0</v>
      </c>
      <c r="H235" s="88"/>
    </row>
    <row r="236" spans="1:12" ht="12">
      <c r="B236" s="146">
        <v>7050</v>
      </c>
      <c r="C236" s="335" t="s">
        <v>152</v>
      </c>
      <c r="D236" s="335">
        <v>1</v>
      </c>
      <c r="E236" s="149" t="s">
        <v>261</v>
      </c>
      <c r="F236" s="335"/>
      <c r="G236" s="273">
        <f t="shared" si="7"/>
        <v>0</v>
      </c>
      <c r="H236" s="88"/>
    </row>
    <row r="237" spans="1:12" ht="12">
      <c r="A237" s="88"/>
      <c r="B237" s="146">
        <v>7060</v>
      </c>
      <c r="C237" s="335" t="s">
        <v>136</v>
      </c>
      <c r="D237" s="335">
        <v>0</v>
      </c>
      <c r="E237" s="149" t="s">
        <v>145</v>
      </c>
      <c r="F237" s="335"/>
      <c r="G237" s="273">
        <f t="shared" si="7"/>
        <v>0</v>
      </c>
      <c r="H237" s="88"/>
    </row>
    <row r="238" spans="1:12" ht="12">
      <c r="A238" s="88"/>
      <c r="B238" s="146">
        <v>7070</v>
      </c>
      <c r="C238" s="335" t="s">
        <v>316</v>
      </c>
      <c r="D238" s="335">
        <f>EDIT/4</f>
        <v>4</v>
      </c>
      <c r="E238" s="149" t="s">
        <v>145</v>
      </c>
      <c r="F238" s="335"/>
      <c r="G238" s="273">
        <f t="shared" si="7"/>
        <v>0</v>
      </c>
      <c r="H238" s="88"/>
    </row>
    <row r="239" spans="1:12" ht="12">
      <c r="B239" s="146">
        <v>7071</v>
      </c>
      <c r="C239" s="335" t="s">
        <v>297</v>
      </c>
      <c r="D239" s="335">
        <v>0</v>
      </c>
      <c r="E239" s="149" t="s">
        <v>145</v>
      </c>
      <c r="F239" s="335"/>
      <c r="G239" s="273">
        <f t="shared" si="7"/>
        <v>0</v>
      </c>
      <c r="H239" s="88"/>
    </row>
    <row r="240" spans="1:12" ht="12">
      <c r="B240" s="146">
        <v>7090</v>
      </c>
      <c r="C240" s="335" t="s">
        <v>153</v>
      </c>
      <c r="D240" s="335">
        <v>1</v>
      </c>
      <c r="E240" s="149" t="s">
        <v>261</v>
      </c>
      <c r="F240" s="335"/>
      <c r="G240" s="273">
        <f t="shared" si="7"/>
        <v>0</v>
      </c>
      <c r="H240" s="88"/>
    </row>
    <row r="241" spans="1:12" ht="12">
      <c r="B241" s="146"/>
      <c r="C241" s="335"/>
      <c r="D241" s="335"/>
      <c r="E241" s="149"/>
      <c r="F241" s="335"/>
      <c r="G241" s="273"/>
      <c r="H241" s="88"/>
      <c r="L241" s="86"/>
    </row>
    <row r="242" spans="1:12" ht="12">
      <c r="B242" s="212">
        <v>7100</v>
      </c>
      <c r="C242" s="351" t="s">
        <v>154</v>
      </c>
      <c r="D242" s="351"/>
      <c r="E242" s="310"/>
      <c r="F242" s="351"/>
      <c r="G242" s="282">
        <f>SUM(G243:G247)</f>
        <v>0</v>
      </c>
      <c r="H242" s="88"/>
      <c r="J242" s="352"/>
      <c r="K242" s="86"/>
    </row>
    <row r="243" spans="1:12" s="86" customFormat="1" ht="12">
      <c r="A243" s="76"/>
      <c r="B243" s="146">
        <v>7110</v>
      </c>
      <c r="C243" s="335" t="s">
        <v>162</v>
      </c>
      <c r="D243" s="335">
        <f>EDIT/4</f>
        <v>4</v>
      </c>
      <c r="E243" s="149" t="s">
        <v>145</v>
      </c>
      <c r="F243" s="335"/>
      <c r="G243" s="273">
        <f>D243*F243</f>
        <v>0</v>
      </c>
      <c r="H243" s="184"/>
      <c r="J243" s="79"/>
      <c r="K243" s="76"/>
      <c r="L243" s="76"/>
    </row>
    <row r="244" spans="1:12" ht="12">
      <c r="B244" s="146">
        <v>7120</v>
      </c>
      <c r="C244" s="335" t="s">
        <v>163</v>
      </c>
      <c r="D244" s="335">
        <f>EDIT/4</f>
        <v>4</v>
      </c>
      <c r="E244" s="149" t="s">
        <v>145</v>
      </c>
      <c r="F244" s="335"/>
      <c r="G244" s="273">
        <f>D244*F244</f>
        <v>0</v>
      </c>
      <c r="H244" s="78"/>
      <c r="L244" s="353"/>
    </row>
    <row r="245" spans="1:12" s="353" customFormat="1" ht="12.95" customHeight="1">
      <c r="A245" s="76"/>
      <c r="B245" s="146">
        <v>7130</v>
      </c>
      <c r="C245" s="335" t="s">
        <v>165</v>
      </c>
      <c r="D245" s="335">
        <v>500</v>
      </c>
      <c r="E245" s="149" t="s">
        <v>228</v>
      </c>
      <c r="F245" s="335"/>
      <c r="G245" s="273">
        <f>D245*F245</f>
        <v>0</v>
      </c>
      <c r="H245" s="354"/>
      <c r="J245" s="355"/>
    </row>
    <row r="246" spans="1:12" s="86" customFormat="1" ht="12.95" customHeight="1">
      <c r="A246" s="76"/>
      <c r="B246" s="146">
        <v>7140</v>
      </c>
      <c r="C246" s="335" t="s">
        <v>164</v>
      </c>
      <c r="D246" s="335">
        <v>1</v>
      </c>
      <c r="E246" s="149" t="s">
        <v>261</v>
      </c>
      <c r="F246" s="335"/>
      <c r="G246" s="273">
        <f>D246*F246</f>
        <v>0</v>
      </c>
      <c r="H246" s="184"/>
      <c r="J246" s="352"/>
      <c r="L246" s="76"/>
    </row>
    <row r="247" spans="1:12" ht="12">
      <c r="B247" s="146">
        <v>7190</v>
      </c>
      <c r="C247" s="335" t="s">
        <v>153</v>
      </c>
      <c r="D247" s="335">
        <v>1</v>
      </c>
      <c r="E247" s="149" t="s">
        <v>261</v>
      </c>
      <c r="F247" s="335"/>
      <c r="G247" s="273">
        <f>D247*F247</f>
        <v>0</v>
      </c>
      <c r="H247" s="78"/>
    </row>
    <row r="248" spans="1:12" ht="12">
      <c r="B248" s="146"/>
      <c r="C248" s="335" t="s">
        <v>46</v>
      </c>
      <c r="D248" s="335" t="s">
        <v>46</v>
      </c>
      <c r="E248" s="149" t="s">
        <v>46</v>
      </c>
      <c r="F248" s="335"/>
      <c r="G248" s="337" t="s">
        <v>46</v>
      </c>
      <c r="H248" s="234"/>
    </row>
    <row r="249" spans="1:12" ht="12">
      <c r="B249" s="212">
        <v>7200</v>
      </c>
      <c r="C249" s="351" t="s">
        <v>169</v>
      </c>
      <c r="D249" s="351"/>
      <c r="E249" s="310"/>
      <c r="F249" s="351"/>
      <c r="G249" s="282">
        <f>SUM(G250:G252)</f>
        <v>0</v>
      </c>
      <c r="H249" s="78"/>
    </row>
    <row r="250" spans="1:12" ht="12">
      <c r="B250" s="146">
        <v>7210</v>
      </c>
      <c r="C250" s="335" t="s">
        <v>171</v>
      </c>
      <c r="D250" s="335">
        <v>0</v>
      </c>
      <c r="E250" s="149" t="s">
        <v>261</v>
      </c>
      <c r="F250" s="335"/>
      <c r="G250" s="273">
        <f>D250*F250</f>
        <v>0</v>
      </c>
      <c r="H250" s="78"/>
    </row>
    <row r="251" spans="1:12" ht="12">
      <c r="B251" s="146">
        <v>7220</v>
      </c>
      <c r="C251" s="335" t="s">
        <v>172</v>
      </c>
      <c r="D251" s="335">
        <v>0</v>
      </c>
      <c r="E251" s="149" t="s">
        <v>261</v>
      </c>
      <c r="F251" s="335"/>
      <c r="G251" s="273">
        <f>D251*F251</f>
        <v>0</v>
      </c>
      <c r="H251" s="78"/>
    </row>
    <row r="252" spans="1:12" ht="12">
      <c r="B252" s="146">
        <v>7290</v>
      </c>
      <c r="C252" s="335" t="s">
        <v>170</v>
      </c>
      <c r="D252" s="335">
        <v>0</v>
      </c>
      <c r="E252" s="149" t="s">
        <v>261</v>
      </c>
      <c r="F252" s="335"/>
      <c r="G252" s="273">
        <f>D252*F252</f>
        <v>0</v>
      </c>
      <c r="H252" s="78"/>
    </row>
    <row r="253" spans="1:12" ht="12">
      <c r="B253" s="146"/>
      <c r="C253" s="335"/>
      <c r="D253" s="335"/>
      <c r="E253" s="149"/>
      <c r="F253" s="335"/>
      <c r="G253" s="273"/>
      <c r="H253" s="78"/>
    </row>
    <row r="254" spans="1:12" ht="12">
      <c r="B254" s="212">
        <v>7200</v>
      </c>
      <c r="C254" s="351" t="s">
        <v>166</v>
      </c>
      <c r="D254" s="351"/>
      <c r="E254" s="310"/>
      <c r="F254" s="351"/>
      <c r="G254" s="282">
        <f>SUM(G255:G256)</f>
        <v>0</v>
      </c>
      <c r="H254" s="78"/>
      <c r="L254" s="86"/>
    </row>
    <row r="255" spans="1:12" ht="12">
      <c r="B255" s="146">
        <v>7210</v>
      </c>
      <c r="C255" s="335" t="s">
        <v>57</v>
      </c>
      <c r="D255" s="335">
        <v>1</v>
      </c>
      <c r="E255" s="149" t="s">
        <v>79</v>
      </c>
      <c r="F255" s="335"/>
      <c r="G255" s="273">
        <f>D255*F255</f>
        <v>0</v>
      </c>
      <c r="H255" s="78"/>
      <c r="J255" s="352"/>
      <c r="K255" s="86"/>
    </row>
    <row r="256" spans="1:12" s="86" customFormat="1" ht="12">
      <c r="A256" s="76"/>
      <c r="B256" s="146">
        <v>7220</v>
      </c>
      <c r="C256" s="335" t="s">
        <v>167</v>
      </c>
      <c r="D256" s="335">
        <v>4</v>
      </c>
      <c r="E256" s="149" t="s">
        <v>265</v>
      </c>
      <c r="F256" s="335"/>
      <c r="G256" s="273">
        <f>D256*F256</f>
        <v>0</v>
      </c>
      <c r="H256" s="184"/>
      <c r="J256" s="79"/>
      <c r="K256" s="76"/>
      <c r="L256" s="76"/>
    </row>
    <row r="257" spans="1:12" ht="12">
      <c r="B257" s="146"/>
      <c r="C257" s="335"/>
      <c r="D257" s="335"/>
      <c r="E257" s="149"/>
      <c r="F257" s="335"/>
      <c r="G257" s="273"/>
      <c r="H257" s="78"/>
    </row>
    <row r="258" spans="1:12" ht="12">
      <c r="B258" s="212">
        <v>7300</v>
      </c>
      <c r="C258" s="351" t="s">
        <v>168</v>
      </c>
      <c r="D258" s="351"/>
      <c r="E258" s="310"/>
      <c r="F258" s="351"/>
      <c r="G258" s="282">
        <f>SUM(G259:G260)</f>
        <v>0</v>
      </c>
      <c r="H258" s="78"/>
      <c r="L258" s="86"/>
    </row>
    <row r="259" spans="1:12" ht="12">
      <c r="B259" s="146">
        <v>7310</v>
      </c>
      <c r="C259" s="335" t="s">
        <v>254</v>
      </c>
      <c r="D259" s="335">
        <v>24</v>
      </c>
      <c r="E259" s="149" t="s">
        <v>265</v>
      </c>
      <c r="F259" s="335"/>
      <c r="G259" s="273">
        <f>D259*F259</f>
        <v>0</v>
      </c>
      <c r="H259" s="78"/>
    </row>
    <row r="260" spans="1:12" ht="12">
      <c r="B260" s="146">
        <v>7390</v>
      </c>
      <c r="C260" s="335" t="s">
        <v>153</v>
      </c>
      <c r="D260" s="335">
        <v>1</v>
      </c>
      <c r="E260" s="149" t="s">
        <v>261</v>
      </c>
      <c r="F260" s="335"/>
      <c r="G260" s="273">
        <f>D260*F260</f>
        <v>0</v>
      </c>
      <c r="H260" s="88"/>
    </row>
    <row r="261" spans="1:12" ht="12">
      <c r="B261" s="146"/>
      <c r="C261" s="335"/>
      <c r="D261" s="335"/>
      <c r="E261" s="149"/>
      <c r="F261" s="335"/>
      <c r="G261" s="273"/>
      <c r="H261" s="88"/>
    </row>
    <row r="262" spans="1:12" ht="12">
      <c r="B262" s="212">
        <v>7400</v>
      </c>
      <c r="C262" s="351" t="s">
        <v>10</v>
      </c>
      <c r="D262" s="351"/>
      <c r="E262" s="310"/>
      <c r="F262" s="351"/>
      <c r="G262" s="282">
        <f>SUM(G263)</f>
        <v>0</v>
      </c>
      <c r="H262" s="88"/>
    </row>
    <row r="263" spans="1:12" s="86" customFormat="1" ht="12.95" customHeight="1">
      <c r="A263" s="76"/>
      <c r="B263" s="146">
        <v>7410</v>
      </c>
      <c r="C263" s="335" t="s">
        <v>288</v>
      </c>
      <c r="D263" s="335">
        <v>24</v>
      </c>
      <c r="E263" s="149" t="s">
        <v>265</v>
      </c>
      <c r="F263" s="335"/>
      <c r="G263" s="273">
        <f>D263*F263</f>
        <v>0</v>
      </c>
      <c r="H263" s="184"/>
      <c r="J263" s="79"/>
      <c r="K263" s="76"/>
      <c r="L263" s="76"/>
    </row>
    <row r="264" spans="1:12" ht="12.95" customHeight="1">
      <c r="B264" s="146"/>
      <c r="C264" s="335"/>
      <c r="D264" s="335"/>
      <c r="E264" s="149"/>
      <c r="F264" s="335"/>
      <c r="G264" s="337"/>
      <c r="H264" s="78"/>
    </row>
    <row r="265" spans="1:12" ht="12.95" customHeight="1">
      <c r="B265" s="212">
        <v>7500</v>
      </c>
      <c r="C265" s="351" t="s">
        <v>41</v>
      </c>
      <c r="D265" s="351"/>
      <c r="E265" s="310"/>
      <c r="F265" s="351"/>
      <c r="G265" s="282">
        <f>SUM(G266:G268)</f>
        <v>0</v>
      </c>
      <c r="H265" s="78"/>
    </row>
    <row r="266" spans="1:12" ht="12.95" customHeight="1">
      <c r="B266" s="356">
        <v>7510</v>
      </c>
      <c r="C266" s="357" t="s">
        <v>176</v>
      </c>
      <c r="D266" s="357">
        <v>1</v>
      </c>
      <c r="E266" s="358" t="s">
        <v>261</v>
      </c>
      <c r="F266" s="357"/>
      <c r="G266" s="359">
        <f>D266*F266</f>
        <v>0</v>
      </c>
      <c r="H266" s="78"/>
    </row>
    <row r="267" spans="1:12" ht="12">
      <c r="B267" s="146">
        <v>7520</v>
      </c>
      <c r="C267" s="335" t="s">
        <v>87</v>
      </c>
      <c r="D267" s="335">
        <v>0</v>
      </c>
      <c r="E267" s="149" t="s">
        <v>261</v>
      </c>
      <c r="F267" s="335"/>
      <c r="G267" s="273">
        <f>D267*F267</f>
        <v>0</v>
      </c>
      <c r="H267" s="88"/>
    </row>
    <row r="268" spans="1:12" ht="12">
      <c r="B268" s="146">
        <v>7590</v>
      </c>
      <c r="C268" s="335" t="s">
        <v>153</v>
      </c>
      <c r="D268" s="335">
        <v>0</v>
      </c>
      <c r="E268" s="149" t="s">
        <v>261</v>
      </c>
      <c r="F268" s="335"/>
      <c r="G268" s="273">
        <f>D268*F268</f>
        <v>0</v>
      </c>
      <c r="H268" s="88"/>
    </row>
    <row r="269" spans="1:12" ht="12">
      <c r="B269" s="146"/>
      <c r="C269" s="335"/>
      <c r="D269" s="335"/>
      <c r="E269" s="149"/>
      <c r="F269" s="335"/>
      <c r="G269" s="273"/>
      <c r="H269" s="78"/>
    </row>
    <row r="270" spans="1:12" ht="12">
      <c r="B270" s="212">
        <v>7600</v>
      </c>
      <c r="C270" s="351" t="s">
        <v>324</v>
      </c>
      <c r="D270" s="351"/>
      <c r="E270" s="310"/>
      <c r="F270" s="351"/>
      <c r="G270" s="282">
        <f>SUM(G271:G276)</f>
        <v>0</v>
      </c>
      <c r="H270" s="78"/>
    </row>
    <row r="271" spans="1:12" ht="12">
      <c r="B271" s="146">
        <v>7610</v>
      </c>
      <c r="C271" s="335" t="s">
        <v>173</v>
      </c>
      <c r="D271" s="335">
        <v>2</v>
      </c>
      <c r="E271" s="149" t="s">
        <v>147</v>
      </c>
      <c r="F271" s="335"/>
      <c r="G271" s="273">
        <f t="shared" ref="G271:G276" si="8">D271*F271</f>
        <v>0</v>
      </c>
      <c r="H271" s="78"/>
    </row>
    <row r="272" spans="1:12" ht="12">
      <c r="B272" s="146">
        <v>7620</v>
      </c>
      <c r="C272" s="335" t="s">
        <v>174</v>
      </c>
      <c r="D272" s="335">
        <v>1</v>
      </c>
      <c r="E272" s="149" t="s">
        <v>147</v>
      </c>
      <c r="F272" s="335"/>
      <c r="G272" s="273">
        <f t="shared" si="8"/>
        <v>0</v>
      </c>
      <c r="H272" s="78"/>
    </row>
    <row r="273" spans="2:9" ht="12">
      <c r="B273" s="146">
        <v>7630</v>
      </c>
      <c r="C273" s="335" t="s">
        <v>175</v>
      </c>
      <c r="D273" s="335">
        <v>0</v>
      </c>
      <c r="E273" s="149" t="s">
        <v>147</v>
      </c>
      <c r="F273" s="335"/>
      <c r="G273" s="273">
        <f t="shared" si="8"/>
        <v>0</v>
      </c>
      <c r="H273" s="78"/>
    </row>
    <row r="274" spans="2:9" ht="12">
      <c r="B274" s="146">
        <v>7640</v>
      </c>
      <c r="C274" s="335" t="s">
        <v>11</v>
      </c>
      <c r="D274" s="335">
        <v>50</v>
      </c>
      <c r="E274" s="149" t="s">
        <v>147</v>
      </c>
      <c r="F274" s="335"/>
      <c r="G274" s="273">
        <f t="shared" si="8"/>
        <v>0</v>
      </c>
      <c r="H274" s="78"/>
    </row>
    <row r="275" spans="2:9" ht="12">
      <c r="B275" s="146">
        <v>7650</v>
      </c>
      <c r="C275" s="335" t="s">
        <v>12</v>
      </c>
      <c r="D275" s="335">
        <v>50</v>
      </c>
      <c r="E275" s="149" t="s">
        <v>147</v>
      </c>
      <c r="F275" s="335"/>
      <c r="G275" s="273">
        <f t="shared" si="8"/>
        <v>0</v>
      </c>
      <c r="H275" s="88"/>
    </row>
    <row r="276" spans="2:9" ht="12">
      <c r="B276" s="146">
        <v>7690</v>
      </c>
      <c r="C276" s="335" t="s">
        <v>325</v>
      </c>
      <c r="D276" s="335">
        <v>1</v>
      </c>
      <c r="E276" s="149" t="s">
        <v>261</v>
      </c>
      <c r="F276" s="335"/>
      <c r="G276" s="273">
        <f t="shared" si="8"/>
        <v>0</v>
      </c>
      <c r="H276" s="88"/>
    </row>
    <row r="277" spans="2:9" ht="12">
      <c r="B277" s="146"/>
      <c r="C277" s="335"/>
      <c r="D277" s="335"/>
      <c r="E277" s="149"/>
      <c r="F277" s="335"/>
      <c r="G277" s="337"/>
      <c r="H277" s="88"/>
    </row>
    <row r="278" spans="2:9" ht="12">
      <c r="B278" s="212">
        <v>7700</v>
      </c>
      <c r="C278" s="351" t="s">
        <v>13</v>
      </c>
      <c r="D278" s="351"/>
      <c r="E278" s="310"/>
      <c r="F278" s="351"/>
      <c r="G278" s="282">
        <f>SUM(G279:G280)</f>
        <v>0</v>
      </c>
      <c r="H278" s="88"/>
    </row>
    <row r="279" spans="2:9" ht="12">
      <c r="B279" s="146">
        <v>7710</v>
      </c>
      <c r="C279" s="335" t="s">
        <v>82</v>
      </c>
      <c r="D279" s="335">
        <v>0</v>
      </c>
      <c r="E279" s="149" t="s">
        <v>261</v>
      </c>
      <c r="F279" s="335"/>
      <c r="G279" s="273">
        <v>0</v>
      </c>
      <c r="H279" s="88"/>
    </row>
    <row r="280" spans="2:9" ht="12">
      <c r="B280" s="146">
        <v>7720</v>
      </c>
      <c r="C280" s="335" t="s">
        <v>274</v>
      </c>
      <c r="D280" s="335">
        <v>0</v>
      </c>
      <c r="E280" s="149" t="s">
        <v>261</v>
      </c>
      <c r="F280" s="335"/>
      <c r="G280" s="273">
        <f>D280*F280</f>
        <v>0</v>
      </c>
      <c r="H280" s="88"/>
    </row>
    <row r="281" spans="2:9" ht="12">
      <c r="B281" s="286"/>
      <c r="C281" s="360"/>
      <c r="D281" s="361"/>
      <c r="E281" s="362"/>
      <c r="F281" s="361"/>
      <c r="G281" s="363"/>
      <c r="H281" s="88"/>
    </row>
    <row r="282" spans="2:9">
      <c r="B282" s="364"/>
      <c r="C282" s="250"/>
      <c r="D282" s="200"/>
      <c r="E282" s="201"/>
      <c r="F282" s="320"/>
      <c r="G282" s="321"/>
      <c r="H282" s="88"/>
    </row>
    <row r="283" spans="2:9">
      <c r="B283" s="296"/>
      <c r="C283" s="324" t="s">
        <v>140</v>
      </c>
      <c r="D283" s="365"/>
      <c r="E283" s="176"/>
      <c r="F283" s="172"/>
      <c r="G283" s="323">
        <f>SUM(G230:G281)/2</f>
        <v>0</v>
      </c>
      <c r="H283" s="88"/>
      <c r="I283" s="103"/>
    </row>
    <row r="284" spans="2:9">
      <c r="B284" s="366"/>
      <c r="C284" s="367" t="s">
        <v>46</v>
      </c>
      <c r="D284" s="368"/>
      <c r="E284" s="369"/>
      <c r="F284" s="172"/>
      <c r="G284" s="326"/>
      <c r="H284" s="370">
        <f>H280</f>
        <v>0</v>
      </c>
    </row>
    <row r="285" spans="2:9">
      <c r="B285" s="127"/>
      <c r="C285" s="371"/>
      <c r="D285" s="372"/>
      <c r="E285" s="176"/>
      <c r="F285" s="177"/>
      <c r="G285" s="178"/>
      <c r="H285" s="370">
        <f>H281</f>
        <v>0</v>
      </c>
    </row>
    <row r="286" spans="2:9">
      <c r="B286" s="127"/>
      <c r="C286" s="128" t="s">
        <v>310</v>
      </c>
      <c r="D286" s="129" t="s">
        <v>138</v>
      </c>
      <c r="E286" s="131" t="s">
        <v>139</v>
      </c>
      <c r="F286" s="131" t="s">
        <v>21</v>
      </c>
      <c r="G286" s="132" t="s">
        <v>15</v>
      </c>
      <c r="H286" s="373"/>
    </row>
    <row r="287" spans="2:9">
      <c r="B287" s="127"/>
      <c r="C287" s="329"/>
      <c r="D287" s="330"/>
      <c r="E287" s="131"/>
      <c r="F287" s="263"/>
      <c r="G287" s="331"/>
      <c r="H287" s="78"/>
    </row>
    <row r="288" spans="2:9" ht="12">
      <c r="B288" s="206">
        <v>8000</v>
      </c>
      <c r="C288" s="265" t="s">
        <v>48</v>
      </c>
      <c r="D288" s="265"/>
      <c r="E288" s="303"/>
      <c r="F288" s="374"/>
      <c r="G288" s="333">
        <f>SUM(G289:G293)</f>
        <v>0</v>
      </c>
      <c r="H288" s="78"/>
    </row>
    <row r="289" spans="2:8" ht="12">
      <c r="B289" s="146">
        <v>8010</v>
      </c>
      <c r="C289" s="335" t="s">
        <v>160</v>
      </c>
      <c r="D289" s="335">
        <v>1</v>
      </c>
      <c r="E289" s="149" t="s">
        <v>261</v>
      </c>
      <c r="F289" s="375"/>
      <c r="G289" s="273">
        <f>D289*F289</f>
        <v>0</v>
      </c>
      <c r="H289" s="78"/>
    </row>
    <row r="290" spans="2:8" ht="12">
      <c r="B290" s="146">
        <v>8020</v>
      </c>
      <c r="C290" s="335" t="s">
        <v>71</v>
      </c>
      <c r="D290" s="335">
        <v>1</v>
      </c>
      <c r="E290" s="149" t="s">
        <v>261</v>
      </c>
      <c r="F290" s="375"/>
      <c r="G290" s="273">
        <f>D290*F290</f>
        <v>0</v>
      </c>
      <c r="H290" s="78"/>
    </row>
    <row r="291" spans="2:8" ht="12">
      <c r="B291" s="146">
        <v>8030</v>
      </c>
      <c r="C291" s="376" t="s">
        <v>311</v>
      </c>
      <c r="D291" s="335">
        <v>1</v>
      </c>
      <c r="E291" s="377" t="s">
        <v>261</v>
      </c>
      <c r="F291" s="375"/>
      <c r="G291" s="273">
        <f>D291*F291</f>
        <v>0</v>
      </c>
      <c r="H291" s="78"/>
    </row>
    <row r="292" spans="2:8" ht="12">
      <c r="B292" s="152">
        <v>8040</v>
      </c>
      <c r="C292" s="378" t="s">
        <v>226</v>
      </c>
      <c r="D292" s="379">
        <v>1</v>
      </c>
      <c r="E292" s="380" t="s">
        <v>261</v>
      </c>
      <c r="F292" s="381"/>
      <c r="G292" s="273">
        <f>D292*F292</f>
        <v>0</v>
      </c>
      <c r="H292" s="78"/>
    </row>
    <row r="293" spans="2:8" ht="12">
      <c r="B293" s="152">
        <v>8050</v>
      </c>
      <c r="C293" s="378" t="s">
        <v>134</v>
      </c>
      <c r="D293" s="379">
        <v>1</v>
      </c>
      <c r="E293" s="380" t="s">
        <v>261</v>
      </c>
      <c r="F293" s="381"/>
      <c r="G293" s="382">
        <f>D293*F293</f>
        <v>0</v>
      </c>
      <c r="H293" s="78"/>
    </row>
    <row r="294" spans="2:8">
      <c r="B294" s="157"/>
      <c r="C294" s="158"/>
      <c r="D294" s="159"/>
      <c r="E294" s="160"/>
      <c r="F294" s="161"/>
      <c r="G294" s="162"/>
      <c r="H294" s="78"/>
    </row>
    <row r="295" spans="2:8">
      <c r="B295" s="296"/>
      <c r="C295" s="297" t="s">
        <v>140</v>
      </c>
      <c r="D295" s="322"/>
      <c r="E295" s="299"/>
      <c r="F295" s="167"/>
      <c r="G295" s="168">
        <f>SUM(G288:G293)/2</f>
        <v>0</v>
      </c>
      <c r="H295" s="78"/>
    </row>
    <row r="296" spans="2:8">
      <c r="B296" s="127"/>
      <c r="C296" s="383"/>
      <c r="D296" s="372"/>
      <c r="E296" s="176"/>
      <c r="F296" s="177"/>
      <c r="G296" s="178"/>
      <c r="H296" s="78"/>
    </row>
    <row r="297" spans="2:8">
      <c r="B297" s="127"/>
      <c r="C297" s="371"/>
      <c r="D297" s="372"/>
      <c r="E297" s="176"/>
      <c r="F297" s="177"/>
      <c r="G297" s="178"/>
      <c r="H297" s="78"/>
    </row>
    <row r="298" spans="2:8">
      <c r="B298" s="127"/>
      <c r="C298" s="179" t="s">
        <v>135</v>
      </c>
      <c r="D298" s="129" t="s">
        <v>138</v>
      </c>
      <c r="E298" s="131" t="s">
        <v>139</v>
      </c>
      <c r="F298" s="131" t="s">
        <v>21</v>
      </c>
      <c r="G298" s="132" t="s">
        <v>15</v>
      </c>
      <c r="H298" s="78"/>
    </row>
    <row r="299" spans="2:8">
      <c r="B299" s="127"/>
      <c r="C299" s="329"/>
      <c r="D299" s="330"/>
      <c r="E299" s="131"/>
      <c r="F299" s="263"/>
      <c r="G299" s="264"/>
      <c r="H299" s="78"/>
    </row>
    <row r="300" spans="2:8" ht="12">
      <c r="B300" s="206">
        <v>9000</v>
      </c>
      <c r="C300" s="351" t="s">
        <v>80</v>
      </c>
      <c r="D300" s="384"/>
      <c r="E300" s="385"/>
      <c r="F300" s="386"/>
      <c r="G300" s="269">
        <f>SUM(G301:G309)</f>
        <v>0</v>
      </c>
      <c r="H300" s="78"/>
    </row>
    <row r="301" spans="2:8" ht="12">
      <c r="B301" s="146">
        <v>9020</v>
      </c>
      <c r="C301" s="335" t="s">
        <v>287</v>
      </c>
      <c r="D301" s="335">
        <f>TOTALMOS</f>
        <v>12</v>
      </c>
      <c r="E301" s="149" t="s">
        <v>145</v>
      </c>
      <c r="F301" s="375"/>
      <c r="G301" s="387">
        <f t="shared" ref="G301:G309" si="9">D301*F301</f>
        <v>0</v>
      </c>
      <c r="H301" s="78"/>
    </row>
    <row r="302" spans="2:8" ht="12">
      <c r="B302" s="146">
        <v>9030</v>
      </c>
      <c r="C302" s="335" t="s">
        <v>20</v>
      </c>
      <c r="D302" s="335">
        <f>TOTALMOS</f>
        <v>12</v>
      </c>
      <c r="E302" s="149" t="s">
        <v>145</v>
      </c>
      <c r="F302" s="375"/>
      <c r="G302" s="387">
        <f t="shared" si="9"/>
        <v>0</v>
      </c>
      <c r="H302" s="78"/>
    </row>
    <row r="303" spans="2:8" ht="12">
      <c r="B303" s="146">
        <v>9040</v>
      </c>
      <c r="C303" s="335" t="s">
        <v>38</v>
      </c>
      <c r="D303" s="335">
        <f>TOTALMOS</f>
        <v>12</v>
      </c>
      <c r="E303" s="149" t="s">
        <v>145</v>
      </c>
      <c r="F303" s="375"/>
      <c r="G303" s="387">
        <f t="shared" si="9"/>
        <v>0</v>
      </c>
      <c r="H303" s="78"/>
    </row>
    <row r="304" spans="2:8" ht="12">
      <c r="B304" s="146">
        <v>9050</v>
      </c>
      <c r="C304" s="335" t="s">
        <v>289</v>
      </c>
      <c r="D304" s="335">
        <f>TOTALMOS</f>
        <v>12</v>
      </c>
      <c r="E304" s="149" t="s">
        <v>145</v>
      </c>
      <c r="F304" s="375"/>
      <c r="G304" s="387">
        <f t="shared" si="9"/>
        <v>0</v>
      </c>
      <c r="H304" s="78"/>
    </row>
    <row r="305" spans="2:12" ht="12">
      <c r="B305" s="146">
        <v>9060</v>
      </c>
      <c r="C305" s="335" t="s">
        <v>14</v>
      </c>
      <c r="D305" s="335">
        <v>1</v>
      </c>
      <c r="E305" s="149" t="s">
        <v>261</v>
      </c>
      <c r="F305" s="375"/>
      <c r="G305" s="387">
        <f t="shared" si="9"/>
        <v>0</v>
      </c>
      <c r="H305" s="78"/>
    </row>
    <row r="306" spans="2:12" ht="12">
      <c r="B306" s="146">
        <v>9070</v>
      </c>
      <c r="C306" s="335" t="s">
        <v>317</v>
      </c>
      <c r="D306" s="335">
        <f>TOTALMOS</f>
        <v>12</v>
      </c>
      <c r="E306" s="149" t="s">
        <v>145</v>
      </c>
      <c r="F306" s="375"/>
      <c r="G306" s="387">
        <f t="shared" si="9"/>
        <v>0</v>
      </c>
      <c r="H306" s="78"/>
    </row>
    <row r="307" spans="2:12" ht="12">
      <c r="B307" s="146">
        <v>9071</v>
      </c>
      <c r="C307" s="335" t="s">
        <v>318</v>
      </c>
      <c r="D307" s="335">
        <f>TOTALMOS</f>
        <v>12</v>
      </c>
      <c r="E307" s="149" t="s">
        <v>145</v>
      </c>
      <c r="F307" s="375"/>
      <c r="G307" s="387">
        <f t="shared" si="9"/>
        <v>0</v>
      </c>
      <c r="H307" s="78"/>
    </row>
    <row r="308" spans="2:12" ht="12">
      <c r="B308" s="146">
        <v>9089</v>
      </c>
      <c r="C308" s="274" t="s">
        <v>74</v>
      </c>
      <c r="D308" s="148">
        <v>1</v>
      </c>
      <c r="E308" s="149" t="s">
        <v>261</v>
      </c>
      <c r="F308" s="148"/>
      <c r="G308" s="150">
        <f t="shared" si="9"/>
        <v>0</v>
      </c>
      <c r="H308" s="78"/>
    </row>
    <row r="309" spans="2:12" ht="12">
      <c r="B309" s="146">
        <v>9099</v>
      </c>
      <c r="C309" s="335" t="s">
        <v>153</v>
      </c>
      <c r="D309" s="335">
        <v>1</v>
      </c>
      <c r="E309" s="149" t="s">
        <v>261</v>
      </c>
      <c r="F309" s="375"/>
      <c r="G309" s="387">
        <f t="shared" si="9"/>
        <v>0</v>
      </c>
      <c r="H309" s="78"/>
    </row>
    <row r="310" spans="2:12" ht="12">
      <c r="B310" s="146"/>
      <c r="C310" s="335"/>
      <c r="D310" s="335"/>
      <c r="E310" s="149"/>
      <c r="F310" s="375"/>
      <c r="G310" s="273"/>
      <c r="H310" s="78"/>
      <c r="L310" s="76" t="s">
        <v>293</v>
      </c>
    </row>
    <row r="311" spans="2:12" ht="12">
      <c r="B311" s="212">
        <v>9100</v>
      </c>
      <c r="C311" s="351" t="s">
        <v>148</v>
      </c>
      <c r="D311" s="351"/>
      <c r="E311" s="310"/>
      <c r="F311" s="351"/>
      <c r="G311" s="282">
        <f>SUM(G312:G316)</f>
        <v>0</v>
      </c>
      <c r="H311" s="78"/>
    </row>
    <row r="312" spans="2:12" ht="12">
      <c r="B312" s="146">
        <v>9110</v>
      </c>
      <c r="C312" s="335" t="s">
        <v>161</v>
      </c>
      <c r="D312" s="335">
        <v>1</v>
      </c>
      <c r="E312" s="149" t="s">
        <v>261</v>
      </c>
      <c r="F312" s="335"/>
      <c r="G312" s="387">
        <f>D312*F312</f>
        <v>0</v>
      </c>
      <c r="H312" s="78"/>
    </row>
    <row r="313" spans="2:12" ht="12">
      <c r="B313" s="146">
        <v>9120</v>
      </c>
      <c r="C313" s="335" t="s">
        <v>275</v>
      </c>
      <c r="D313" s="335">
        <v>1</v>
      </c>
      <c r="E313" s="149" t="s">
        <v>261</v>
      </c>
      <c r="F313" s="335"/>
      <c r="G313" s="273">
        <f>D313*F313</f>
        <v>0</v>
      </c>
      <c r="H313" s="78"/>
    </row>
    <row r="314" spans="2:12" ht="12">
      <c r="B314" s="146">
        <v>9140</v>
      </c>
      <c r="C314" s="335" t="s">
        <v>278</v>
      </c>
      <c r="D314" s="335">
        <v>1</v>
      </c>
      <c r="E314" s="149" t="s">
        <v>261</v>
      </c>
      <c r="F314" s="335"/>
      <c r="G314" s="387">
        <f>D314*F314</f>
        <v>0</v>
      </c>
      <c r="H314" s="78"/>
    </row>
    <row r="315" spans="2:12" ht="12">
      <c r="B315" s="146">
        <v>9160</v>
      </c>
      <c r="C315" s="335" t="s">
        <v>70</v>
      </c>
      <c r="D315" s="335">
        <v>1</v>
      </c>
      <c r="E315" s="149" t="s">
        <v>261</v>
      </c>
      <c r="F315" s="335"/>
      <c r="G315" s="387">
        <f>D315*F315</f>
        <v>0</v>
      </c>
      <c r="H315" s="78"/>
    </row>
    <row r="316" spans="2:12" ht="12">
      <c r="B316" s="146">
        <v>9170</v>
      </c>
      <c r="C316" s="335" t="s">
        <v>149</v>
      </c>
      <c r="D316" s="335">
        <v>0</v>
      </c>
      <c r="E316" s="149" t="s">
        <v>261</v>
      </c>
      <c r="F316" s="375"/>
      <c r="G316" s="387">
        <f>D316*F316</f>
        <v>0</v>
      </c>
      <c r="H316" s="78"/>
    </row>
    <row r="317" spans="2:12" ht="12">
      <c r="B317" s="146"/>
      <c r="C317" s="335"/>
      <c r="D317" s="335"/>
      <c r="E317" s="149"/>
      <c r="F317" s="375"/>
      <c r="G317" s="273"/>
      <c r="H317" s="78"/>
    </row>
    <row r="318" spans="2:12" ht="12">
      <c r="B318" s="212">
        <v>9200</v>
      </c>
      <c r="C318" s="351" t="s">
        <v>150</v>
      </c>
      <c r="D318" s="351"/>
      <c r="E318" s="310"/>
      <c r="F318" s="351"/>
      <c r="G318" s="388">
        <f>SUM(G319:G322)</f>
        <v>0</v>
      </c>
      <c r="H318" s="78"/>
    </row>
    <row r="319" spans="2:12" ht="12">
      <c r="B319" s="146">
        <v>9210</v>
      </c>
      <c r="C319" s="335" t="s">
        <v>263</v>
      </c>
      <c r="D319" s="335">
        <v>3</v>
      </c>
      <c r="E319" s="149" t="s">
        <v>43</v>
      </c>
      <c r="F319" s="335"/>
      <c r="G319" s="387">
        <f>D319*F319</f>
        <v>0</v>
      </c>
      <c r="H319" s="78"/>
    </row>
    <row r="320" spans="2:12" ht="12">
      <c r="B320" s="146">
        <v>9230</v>
      </c>
      <c r="C320" s="335" t="s">
        <v>264</v>
      </c>
      <c r="D320" s="335">
        <v>36</v>
      </c>
      <c r="E320" s="149" t="s">
        <v>145</v>
      </c>
      <c r="F320" s="335"/>
      <c r="G320" s="387">
        <f>D320*F320</f>
        <v>0</v>
      </c>
      <c r="H320" s="78"/>
    </row>
    <row r="321" spans="2:9" ht="12">
      <c r="B321" s="146">
        <v>9240</v>
      </c>
      <c r="C321" s="335" t="s">
        <v>182</v>
      </c>
      <c r="D321" s="335">
        <v>1</v>
      </c>
      <c r="E321" s="149" t="s">
        <v>261</v>
      </c>
      <c r="F321" s="335"/>
      <c r="G321" s="387">
        <f>D321*F321</f>
        <v>0</v>
      </c>
      <c r="H321" s="78"/>
    </row>
    <row r="322" spans="2:9" ht="12">
      <c r="B322" s="146">
        <v>9250</v>
      </c>
      <c r="C322" s="335" t="s">
        <v>183</v>
      </c>
      <c r="D322" s="335">
        <v>0</v>
      </c>
      <c r="E322" s="149" t="s">
        <v>151</v>
      </c>
      <c r="F322" s="335"/>
      <c r="G322" s="387">
        <v>0</v>
      </c>
      <c r="H322" s="78"/>
    </row>
    <row r="323" spans="2:9" ht="12">
      <c r="B323" s="146"/>
      <c r="C323" s="335"/>
      <c r="D323" s="335"/>
      <c r="E323" s="149"/>
      <c r="F323" s="335"/>
      <c r="G323" s="337"/>
      <c r="H323" s="78"/>
    </row>
    <row r="324" spans="2:9" ht="12">
      <c r="B324" s="212">
        <v>9300</v>
      </c>
      <c r="C324" s="351" t="s">
        <v>8</v>
      </c>
      <c r="D324" s="351"/>
      <c r="E324" s="310"/>
      <c r="F324" s="389"/>
      <c r="G324" s="282">
        <f>SUM(G325:G327)</f>
        <v>0</v>
      </c>
      <c r="H324" s="78"/>
    </row>
    <row r="325" spans="2:9" ht="12">
      <c r="B325" s="146">
        <v>9310</v>
      </c>
      <c r="C325" s="335" t="s">
        <v>298</v>
      </c>
      <c r="D325" s="335">
        <v>1</v>
      </c>
      <c r="E325" s="149" t="s">
        <v>261</v>
      </c>
      <c r="F325" s="375"/>
      <c r="G325" s="387">
        <f>D325*F325</f>
        <v>0</v>
      </c>
      <c r="H325" s="78"/>
    </row>
    <row r="326" spans="2:9" ht="12">
      <c r="B326" s="146">
        <v>9320</v>
      </c>
      <c r="C326" s="335" t="s">
        <v>319</v>
      </c>
      <c r="D326" s="335">
        <f>TOTALMOS</f>
        <v>12</v>
      </c>
      <c r="E326" s="149" t="s">
        <v>145</v>
      </c>
      <c r="F326" s="375"/>
      <c r="G326" s="387">
        <f>D326*F326</f>
        <v>0</v>
      </c>
      <c r="H326" s="78"/>
    </row>
    <row r="327" spans="2:9" ht="12">
      <c r="B327" s="152">
        <v>9330</v>
      </c>
      <c r="C327" s="379" t="s">
        <v>9</v>
      </c>
      <c r="D327" s="379">
        <v>1</v>
      </c>
      <c r="E327" s="155" t="s">
        <v>261</v>
      </c>
      <c r="F327" s="381"/>
      <c r="G327" s="390">
        <f>D327*F327</f>
        <v>0</v>
      </c>
      <c r="H327" s="78"/>
    </row>
    <row r="328" spans="2:9">
      <c r="B328" s="157"/>
      <c r="C328" s="158"/>
      <c r="D328" s="159"/>
      <c r="E328" s="160"/>
      <c r="F328" s="161"/>
      <c r="G328" s="162"/>
      <c r="H328" s="78"/>
    </row>
    <row r="329" spans="2:9">
      <c r="B329" s="163"/>
      <c r="C329" s="297" t="s">
        <v>140</v>
      </c>
      <c r="D329" s="339"/>
      <c r="E329" s="166"/>
      <c r="F329" s="167"/>
      <c r="G329" s="168">
        <f>SUM(G300:G327)/2</f>
        <v>0</v>
      </c>
      <c r="H329" s="78"/>
      <c r="I329" s="103"/>
    </row>
    <row r="330" spans="2:9">
      <c r="B330" s="127"/>
      <c r="C330" s="324"/>
      <c r="D330" s="365"/>
      <c r="E330" s="176"/>
      <c r="F330" s="172"/>
      <c r="G330" s="178"/>
      <c r="H330" s="78"/>
    </row>
    <row r="331" spans="2:9">
      <c r="B331" s="127"/>
      <c r="C331" s="327"/>
      <c r="D331" s="365"/>
      <c r="E331" s="176"/>
      <c r="F331" s="177"/>
      <c r="G331" s="178"/>
      <c r="H331" s="78"/>
    </row>
    <row r="332" spans="2:9">
      <c r="B332" s="127"/>
      <c r="C332" s="179" t="s">
        <v>320</v>
      </c>
      <c r="D332" s="129" t="s">
        <v>138</v>
      </c>
      <c r="E332" s="131" t="s">
        <v>139</v>
      </c>
      <c r="F332" s="131" t="s">
        <v>21</v>
      </c>
      <c r="G332" s="391" t="s">
        <v>15</v>
      </c>
      <c r="H332" s="78"/>
    </row>
    <row r="333" spans="2:9">
      <c r="B333" s="127"/>
      <c r="C333" s="329"/>
      <c r="D333" s="301"/>
      <c r="E333" s="392"/>
      <c r="F333" s="393"/>
      <c r="G333" s="178"/>
      <c r="H333" s="78"/>
    </row>
    <row r="334" spans="2:9" ht="12">
      <c r="B334" s="206">
        <v>10000</v>
      </c>
      <c r="C334" s="302" t="s">
        <v>273</v>
      </c>
      <c r="D334" s="207"/>
      <c r="E334" s="394"/>
      <c r="F334" s="207"/>
      <c r="G334" s="395">
        <f>SUM(G335:G336)</f>
        <v>0</v>
      </c>
      <c r="H334" s="78"/>
    </row>
    <row r="335" spans="2:9" ht="12">
      <c r="B335" s="146">
        <v>10010</v>
      </c>
      <c r="C335" s="274" t="s">
        <v>276</v>
      </c>
      <c r="D335" s="148">
        <v>1</v>
      </c>
      <c r="E335" s="190" t="s">
        <v>142</v>
      </c>
      <c r="F335" s="148"/>
      <c r="G335" s="273">
        <f>D335*F335</f>
        <v>0</v>
      </c>
      <c r="H335" s="78"/>
    </row>
    <row r="336" spans="2:9" ht="12">
      <c r="B336" s="146">
        <v>10020</v>
      </c>
      <c r="C336" s="274" t="s">
        <v>277</v>
      </c>
      <c r="D336" s="148">
        <v>1</v>
      </c>
      <c r="E336" s="190" t="s">
        <v>261</v>
      </c>
      <c r="F336" s="148"/>
      <c r="G336" s="273">
        <f>D336*F336</f>
        <v>0</v>
      </c>
      <c r="H336" s="78"/>
    </row>
    <row r="337" spans="2:9" ht="12">
      <c r="B337" s="146"/>
      <c r="C337" s="274"/>
      <c r="D337" s="148"/>
      <c r="E337" s="190"/>
      <c r="F337" s="148"/>
      <c r="G337" s="337"/>
      <c r="H337" s="78"/>
    </row>
    <row r="338" spans="2:9" ht="12">
      <c r="B338" s="212">
        <v>10100</v>
      </c>
      <c r="C338" s="280" t="s">
        <v>47</v>
      </c>
      <c r="D338" s="213"/>
      <c r="E338" s="232"/>
      <c r="F338" s="396"/>
      <c r="G338" s="282">
        <f>SUM(G339)</f>
        <v>0</v>
      </c>
      <c r="H338" s="78"/>
    </row>
    <row r="339" spans="2:9" ht="12">
      <c r="B339" s="146">
        <v>10110</v>
      </c>
      <c r="C339" s="274" t="s">
        <v>72</v>
      </c>
      <c r="D339" s="148">
        <v>1</v>
      </c>
      <c r="E339" s="190" t="s">
        <v>261</v>
      </c>
      <c r="F339" s="151"/>
      <c r="G339" s="273">
        <f>D339*F339</f>
        <v>0</v>
      </c>
      <c r="H339" s="78"/>
    </row>
    <row r="340" spans="2:9" ht="12">
      <c r="B340" s="146"/>
      <c r="C340" s="274"/>
      <c r="D340" s="148"/>
      <c r="E340" s="190"/>
      <c r="F340" s="151"/>
      <c r="G340" s="273"/>
      <c r="H340" s="78"/>
    </row>
    <row r="341" spans="2:9" ht="12">
      <c r="B341" s="212">
        <v>10200</v>
      </c>
      <c r="C341" s="397" t="s">
        <v>19</v>
      </c>
      <c r="D341" s="312" t="s">
        <v>46</v>
      </c>
      <c r="E341" s="398"/>
      <c r="F341" s="399"/>
      <c r="G341" s="282">
        <f>SUM(G342:G342)</f>
        <v>0</v>
      </c>
      <c r="H341" s="78"/>
    </row>
    <row r="342" spans="2:9" ht="12">
      <c r="B342" s="286">
        <v>10210</v>
      </c>
      <c r="C342" s="400" t="s">
        <v>227</v>
      </c>
      <c r="D342" s="196">
        <v>1</v>
      </c>
      <c r="E342" s="197" t="s">
        <v>261</v>
      </c>
      <c r="F342" s="401"/>
      <c r="G342" s="382">
        <f>D342*F342</f>
        <v>0</v>
      </c>
      <c r="H342" s="78"/>
    </row>
    <row r="343" spans="2:9">
      <c r="B343" s="157"/>
      <c r="C343" s="250"/>
      <c r="D343" s="200"/>
      <c r="E343" s="201"/>
      <c r="F343" s="251" t="s">
        <v>326</v>
      </c>
      <c r="G343" s="402"/>
      <c r="H343" s="78"/>
    </row>
    <row r="344" spans="2:9" ht="14.25" thickBot="1">
      <c r="B344" s="403"/>
      <c r="C344" s="254" t="s">
        <v>140</v>
      </c>
      <c r="D344" s="404"/>
      <c r="E344" s="405"/>
      <c r="F344" s="406"/>
      <c r="G344" s="407">
        <f>SUM(G334:G342)/2</f>
        <v>0</v>
      </c>
      <c r="H344" s="78"/>
      <c r="I344" s="103"/>
    </row>
    <row r="345" spans="2:9">
      <c r="B345" s="364"/>
      <c r="C345" s="408"/>
      <c r="D345" s="409"/>
      <c r="E345" s="246"/>
      <c r="F345" s="410"/>
      <c r="G345" s="411"/>
      <c r="H345" s="78"/>
    </row>
    <row r="346" spans="2:9">
      <c r="B346" s="364"/>
      <c r="C346" s="250"/>
      <c r="D346" s="200"/>
      <c r="E346" s="201"/>
      <c r="F346" s="251"/>
      <c r="G346" s="252"/>
      <c r="H346" s="78"/>
    </row>
    <row r="347" spans="2:9" ht="14.25" thickBot="1">
      <c r="B347" s="403"/>
      <c r="C347" s="254" t="s">
        <v>16</v>
      </c>
      <c r="D347" s="255"/>
      <c r="E347" s="256"/>
      <c r="F347" s="257"/>
      <c r="G347" s="258">
        <f>G344+G329+G295+G283+G225+G206+G149</f>
        <v>0</v>
      </c>
      <c r="H347" s="78"/>
      <c r="I347" s="102"/>
    </row>
    <row r="348" spans="2:9">
      <c r="B348" s="412"/>
      <c r="C348" s="413"/>
      <c r="D348" s="414"/>
      <c r="E348" s="415"/>
      <c r="F348" s="87"/>
      <c r="G348" s="177"/>
      <c r="H348" s="78"/>
    </row>
    <row r="349" spans="2:9" ht="14.25" thickBot="1">
      <c r="B349" s="412"/>
      <c r="C349" s="413"/>
      <c r="D349" s="414"/>
      <c r="E349" s="415"/>
      <c r="F349" s="87"/>
      <c r="G349" s="177"/>
      <c r="H349" s="78"/>
    </row>
    <row r="350" spans="2:9">
      <c r="B350" s="416"/>
      <c r="C350" s="417" t="s">
        <v>305</v>
      </c>
      <c r="D350" s="418"/>
      <c r="E350" s="419"/>
      <c r="F350" s="420"/>
      <c r="G350" s="421">
        <f>G88</f>
        <v>0</v>
      </c>
      <c r="H350" s="78"/>
    </row>
    <row r="351" spans="2:9" ht="14.25" thickBot="1">
      <c r="B351" s="422"/>
      <c r="C351" s="423" t="s">
        <v>16</v>
      </c>
      <c r="D351" s="424"/>
      <c r="E351" s="425"/>
      <c r="F351" s="426"/>
      <c r="G351" s="427">
        <f>G347</f>
        <v>0</v>
      </c>
      <c r="H351" s="78"/>
    </row>
    <row r="352" spans="2:9" ht="14.25" thickBot="1">
      <c r="B352" s="428"/>
      <c r="C352" s="429" t="s">
        <v>321</v>
      </c>
      <c r="D352" s="430"/>
      <c r="E352" s="431"/>
      <c r="F352" s="430"/>
      <c r="G352" s="432">
        <f>G351+G350</f>
        <v>0</v>
      </c>
      <c r="H352" s="78"/>
      <c r="I352" s="103"/>
    </row>
    <row r="353" spans="2:8" ht="14.25" thickBot="1">
      <c r="H353" s="78"/>
    </row>
    <row r="354" spans="2:8">
      <c r="B354" s="416"/>
      <c r="C354" s="417" t="s">
        <v>22</v>
      </c>
      <c r="D354" s="433">
        <f>CONT</f>
        <v>0.1</v>
      </c>
      <c r="E354" s="434"/>
      <c r="F354" s="435">
        <f>G352</f>
        <v>0</v>
      </c>
      <c r="G354" s="436">
        <f>D354*F354</f>
        <v>0</v>
      </c>
      <c r="H354" s="78"/>
    </row>
    <row r="355" spans="2:8" ht="14.25" thickBot="1">
      <c r="B355" s="437"/>
      <c r="C355" s="438" t="s">
        <v>279</v>
      </c>
      <c r="D355" s="439">
        <f>FISCAL</f>
        <v>7.0000000000000007E-2</v>
      </c>
      <c r="E355" s="440"/>
      <c r="F355" s="441">
        <f>G354+F354</f>
        <v>0</v>
      </c>
      <c r="G355" s="258">
        <f>D355*F355</f>
        <v>0</v>
      </c>
      <c r="H355" s="78"/>
    </row>
    <row r="356" spans="2:8" ht="14.25" thickBot="1">
      <c r="B356" s="428"/>
      <c r="C356" s="429" t="s">
        <v>75</v>
      </c>
      <c r="D356" s="430"/>
      <c r="E356" s="431"/>
      <c r="F356" s="430"/>
      <c r="G356" s="432">
        <f>G355+G354+G352</f>
        <v>0</v>
      </c>
      <c r="H356" s="78"/>
    </row>
    <row r="357" spans="2:8">
      <c r="H357" s="78"/>
    </row>
    <row r="358" spans="2:8">
      <c r="H358" s="78"/>
    </row>
    <row r="359" spans="2:8">
      <c r="H359" s="78"/>
    </row>
    <row r="360" spans="2:8">
      <c r="H360" s="78"/>
    </row>
    <row r="361" spans="2:8">
      <c r="H361" s="78"/>
    </row>
    <row r="362" spans="2:8">
      <c r="H362" s="78"/>
    </row>
    <row r="363" spans="2:8">
      <c r="H363" s="78"/>
    </row>
    <row r="364" spans="2:8" ht="12">
      <c r="C364" s="76"/>
      <c r="H364" s="78"/>
    </row>
    <row r="365" spans="2:8" ht="12">
      <c r="C365" s="76"/>
      <c r="H365" s="78"/>
    </row>
    <row r="366" spans="2:8" ht="12">
      <c r="C366" s="76"/>
      <c r="H366" s="78"/>
    </row>
    <row r="367" spans="2:8" ht="12">
      <c r="C367" s="76"/>
      <c r="H367" s="78"/>
    </row>
    <row r="368" spans="2:8" ht="12">
      <c r="C368" s="76"/>
      <c r="H368" s="78"/>
    </row>
    <row r="369" spans="3:8" ht="12">
      <c r="C369" s="76"/>
      <c r="H369" s="78"/>
    </row>
    <row r="370" spans="3:8" ht="12">
      <c r="C370" s="76"/>
      <c r="H370" s="78"/>
    </row>
    <row r="371" spans="3:8" ht="12">
      <c r="C371" s="76"/>
      <c r="H371" s="78"/>
    </row>
    <row r="372" spans="3:8" ht="12">
      <c r="C372" s="76"/>
      <c r="H372" s="78"/>
    </row>
    <row r="373" spans="3:8" ht="12">
      <c r="C373" s="76"/>
      <c r="H373" s="78"/>
    </row>
    <row r="374" spans="3:8" ht="12">
      <c r="C374" s="76"/>
      <c r="H374" s="78"/>
    </row>
    <row r="375" spans="3:8" ht="12">
      <c r="C375" s="76"/>
      <c r="H375" s="78"/>
    </row>
    <row r="376" spans="3:8" ht="12">
      <c r="C376" s="76"/>
      <c r="H376" s="78"/>
    </row>
    <row r="377" spans="3:8" ht="12">
      <c r="C377" s="76"/>
      <c r="H377" s="78"/>
    </row>
    <row r="378" spans="3:8" ht="12">
      <c r="C378" s="76"/>
      <c r="H378" s="78"/>
    </row>
    <row r="379" spans="3:8" ht="12">
      <c r="C379" s="76"/>
      <c r="H379" s="78"/>
    </row>
    <row r="380" spans="3:8" ht="12">
      <c r="C380" s="76"/>
      <c r="H380" s="78"/>
    </row>
    <row r="381" spans="3:8" ht="12">
      <c r="C381" s="76"/>
      <c r="H381" s="78"/>
    </row>
    <row r="382" spans="3:8" ht="12">
      <c r="C382" s="76"/>
      <c r="H382" s="78"/>
    </row>
    <row r="383" spans="3:8" ht="12">
      <c r="C383" s="76"/>
      <c r="H383" s="78"/>
    </row>
    <row r="384" spans="3:8" ht="12">
      <c r="C384" s="76"/>
      <c r="H384" s="78"/>
    </row>
    <row r="385" spans="3:8" ht="12">
      <c r="C385" s="76"/>
      <c r="H385" s="78"/>
    </row>
    <row r="386" spans="3:8" ht="12">
      <c r="C386" s="76"/>
      <c r="H386" s="78"/>
    </row>
    <row r="387" spans="3:8" ht="12">
      <c r="C387" s="76"/>
      <c r="H387" s="78"/>
    </row>
    <row r="388" spans="3:8" ht="12">
      <c r="C388" s="76"/>
      <c r="H388" s="78"/>
    </row>
    <row r="389" spans="3:8" ht="12">
      <c r="C389" s="76"/>
      <c r="H389" s="78"/>
    </row>
    <row r="390" spans="3:8" ht="12">
      <c r="C390" s="76"/>
      <c r="H390" s="78"/>
    </row>
    <row r="391" spans="3:8" ht="12">
      <c r="C391" s="76"/>
      <c r="H391" s="78"/>
    </row>
    <row r="392" spans="3:8" ht="12">
      <c r="C392" s="76"/>
      <c r="H392" s="78"/>
    </row>
    <row r="393" spans="3:8" ht="12">
      <c r="C393" s="76"/>
      <c r="H393" s="78"/>
    </row>
    <row r="394" spans="3:8" ht="12">
      <c r="C394" s="76"/>
      <c r="H394" s="78"/>
    </row>
    <row r="395" spans="3:8" ht="12">
      <c r="C395" s="76"/>
      <c r="H395" s="78"/>
    </row>
    <row r="396" spans="3:8" ht="12">
      <c r="C396" s="76"/>
      <c r="H396" s="78"/>
    </row>
    <row r="397" spans="3:8" ht="12">
      <c r="C397" s="76"/>
      <c r="H397" s="78"/>
    </row>
    <row r="398" spans="3:8" ht="12">
      <c r="C398" s="76"/>
      <c r="H398" s="78"/>
    </row>
    <row r="399" spans="3:8" ht="12">
      <c r="C399" s="76"/>
      <c r="H399" s="78"/>
    </row>
    <row r="400" spans="3:8" ht="12">
      <c r="C400" s="76"/>
      <c r="H400" s="78"/>
    </row>
    <row r="401" spans="3:8" ht="12">
      <c r="C401" s="76"/>
      <c r="H401" s="78"/>
    </row>
    <row r="402" spans="3:8" ht="12">
      <c r="C402" s="76"/>
      <c r="H402" s="78"/>
    </row>
    <row r="403" spans="3:8" ht="12">
      <c r="C403" s="76"/>
      <c r="H403" s="78"/>
    </row>
    <row r="404" spans="3:8" ht="12">
      <c r="C404" s="76"/>
      <c r="H404" s="78"/>
    </row>
    <row r="405" spans="3:8" ht="12">
      <c r="C405" s="76"/>
      <c r="H405" s="78"/>
    </row>
    <row r="406" spans="3:8" ht="12">
      <c r="C406" s="76"/>
      <c r="H406" s="78"/>
    </row>
    <row r="407" spans="3:8" ht="12">
      <c r="C407" s="76"/>
      <c r="H407" s="78"/>
    </row>
    <row r="408" spans="3:8" ht="12">
      <c r="C408" s="76"/>
      <c r="H408" s="78"/>
    </row>
    <row r="409" spans="3:8" ht="12">
      <c r="C409" s="76"/>
      <c r="H409" s="78"/>
    </row>
    <row r="410" spans="3:8" ht="12">
      <c r="C410" s="76"/>
      <c r="H410" s="78"/>
    </row>
    <row r="411" spans="3:8" ht="12">
      <c r="C411" s="76"/>
      <c r="H411" s="78"/>
    </row>
    <row r="412" spans="3:8" ht="12">
      <c r="C412" s="76"/>
      <c r="H412" s="78"/>
    </row>
    <row r="413" spans="3:8" ht="12">
      <c r="C413" s="76"/>
      <c r="H413" s="78"/>
    </row>
    <row r="414" spans="3:8" ht="12">
      <c r="C414" s="76"/>
      <c r="H414" s="78"/>
    </row>
    <row r="415" spans="3:8" ht="12">
      <c r="C415" s="76"/>
      <c r="H415" s="78"/>
    </row>
    <row r="416" spans="3:8" ht="12">
      <c r="C416" s="76"/>
      <c r="H416" s="78"/>
    </row>
    <row r="417" spans="3:8" ht="12">
      <c r="C417" s="76"/>
      <c r="H417" s="78"/>
    </row>
    <row r="418" spans="3:8" ht="12">
      <c r="C418" s="76"/>
      <c r="H418" s="78"/>
    </row>
    <row r="419" spans="3:8" ht="12">
      <c r="C419" s="76"/>
      <c r="H419" s="78"/>
    </row>
    <row r="420" spans="3:8" ht="12">
      <c r="C420" s="76"/>
      <c r="H420" s="78"/>
    </row>
    <row r="421" spans="3:8" ht="12">
      <c r="C421" s="76"/>
      <c r="H421" s="78"/>
    </row>
    <row r="422" spans="3:8" ht="12">
      <c r="C422" s="76"/>
      <c r="H422" s="78"/>
    </row>
    <row r="423" spans="3:8" ht="12">
      <c r="C423" s="76"/>
      <c r="H423" s="78"/>
    </row>
    <row r="424" spans="3:8" ht="12">
      <c r="C424" s="76"/>
      <c r="H424" s="78"/>
    </row>
    <row r="425" spans="3:8" ht="12">
      <c r="C425" s="76"/>
      <c r="H425" s="78"/>
    </row>
    <row r="426" spans="3:8" ht="12">
      <c r="C426" s="76"/>
      <c r="H426" s="78"/>
    </row>
    <row r="427" spans="3:8" ht="12">
      <c r="C427" s="76"/>
      <c r="H427" s="78"/>
    </row>
    <row r="428" spans="3:8" ht="12">
      <c r="C428" s="76"/>
      <c r="H428" s="78"/>
    </row>
    <row r="429" spans="3:8" ht="12">
      <c r="C429" s="76"/>
      <c r="H429" s="78"/>
    </row>
    <row r="430" spans="3:8" ht="12">
      <c r="C430" s="76"/>
      <c r="H430" s="78"/>
    </row>
    <row r="431" spans="3:8" ht="12">
      <c r="C431" s="76"/>
      <c r="H431" s="78"/>
    </row>
    <row r="432" spans="3:8" ht="12">
      <c r="C432" s="76"/>
      <c r="H432" s="78"/>
    </row>
    <row r="433" spans="3:8" ht="12">
      <c r="C433" s="76"/>
      <c r="H433" s="78"/>
    </row>
    <row r="434" spans="3:8" ht="12">
      <c r="C434" s="76"/>
      <c r="H434" s="78"/>
    </row>
    <row r="435" spans="3:8" ht="12">
      <c r="C435" s="76"/>
      <c r="H435" s="78"/>
    </row>
    <row r="436" spans="3:8" ht="12">
      <c r="C436" s="76"/>
      <c r="H436" s="78"/>
    </row>
    <row r="437" spans="3:8" ht="12">
      <c r="C437" s="76"/>
      <c r="H437" s="78"/>
    </row>
    <row r="438" spans="3:8" ht="12">
      <c r="C438" s="76"/>
      <c r="H438" s="78"/>
    </row>
    <row r="439" spans="3:8" ht="12">
      <c r="C439" s="76"/>
      <c r="H439" s="78"/>
    </row>
    <row r="440" spans="3:8" ht="12">
      <c r="C440" s="76"/>
      <c r="H440" s="78"/>
    </row>
    <row r="441" spans="3:8" ht="12">
      <c r="C441" s="76"/>
      <c r="H441" s="78"/>
    </row>
    <row r="442" spans="3:8" ht="12">
      <c r="C442" s="76"/>
      <c r="H442" s="78"/>
    </row>
    <row r="443" spans="3:8" ht="12">
      <c r="C443" s="76"/>
      <c r="H443" s="78"/>
    </row>
    <row r="444" spans="3:8" ht="12">
      <c r="C444" s="76"/>
      <c r="H444" s="78"/>
    </row>
    <row r="445" spans="3:8" ht="12">
      <c r="C445" s="76"/>
      <c r="H445" s="78"/>
    </row>
    <row r="446" spans="3:8" ht="12">
      <c r="C446" s="76"/>
      <c r="H446" s="78"/>
    </row>
    <row r="447" spans="3:8" ht="12">
      <c r="C447" s="76"/>
      <c r="H447" s="78"/>
    </row>
    <row r="448" spans="3:8" ht="12">
      <c r="C448" s="76"/>
      <c r="H448" s="78"/>
    </row>
    <row r="449" spans="3:8" ht="12">
      <c r="C449" s="76"/>
      <c r="H449" s="78"/>
    </row>
    <row r="450" spans="3:8" ht="12">
      <c r="C450" s="76"/>
      <c r="H450" s="78"/>
    </row>
    <row r="451" spans="3:8" ht="12">
      <c r="C451" s="76"/>
      <c r="H451" s="78"/>
    </row>
    <row r="452" spans="3:8" ht="12">
      <c r="C452" s="76"/>
      <c r="H452" s="78"/>
    </row>
    <row r="453" spans="3:8" ht="12">
      <c r="C453" s="76"/>
      <c r="H453" s="78"/>
    </row>
    <row r="454" spans="3:8" ht="12">
      <c r="C454" s="76"/>
      <c r="H454" s="78"/>
    </row>
    <row r="455" spans="3:8" ht="12">
      <c r="C455" s="76"/>
      <c r="H455" s="78"/>
    </row>
    <row r="456" spans="3:8" ht="12">
      <c r="C456" s="76"/>
      <c r="H456" s="78"/>
    </row>
    <row r="457" spans="3:8" ht="12">
      <c r="C457" s="76"/>
      <c r="H457" s="78"/>
    </row>
    <row r="458" spans="3:8" ht="12">
      <c r="C458" s="76"/>
      <c r="H458" s="78"/>
    </row>
    <row r="459" spans="3:8" ht="12">
      <c r="C459" s="76"/>
      <c r="H459" s="78"/>
    </row>
    <row r="460" spans="3:8" ht="12">
      <c r="C460" s="76"/>
      <c r="H460" s="78"/>
    </row>
    <row r="461" spans="3:8" ht="12">
      <c r="C461" s="76"/>
      <c r="H461" s="78"/>
    </row>
    <row r="462" spans="3:8" ht="12">
      <c r="C462" s="76"/>
      <c r="H462" s="78"/>
    </row>
    <row r="463" spans="3:8" ht="12">
      <c r="C463" s="76"/>
      <c r="H463" s="78"/>
    </row>
    <row r="464" spans="3:8" ht="12">
      <c r="C464" s="76"/>
      <c r="H464" s="78"/>
    </row>
    <row r="465" spans="3:8" ht="12">
      <c r="C465" s="76"/>
      <c r="H465" s="78"/>
    </row>
    <row r="466" spans="3:8" ht="12">
      <c r="C466" s="76"/>
      <c r="H466" s="78"/>
    </row>
    <row r="467" spans="3:8" ht="12">
      <c r="C467" s="76"/>
      <c r="H467" s="78"/>
    </row>
    <row r="468" spans="3:8" ht="12">
      <c r="C468" s="76"/>
      <c r="H468" s="78"/>
    </row>
    <row r="469" spans="3:8" ht="12">
      <c r="C469" s="76"/>
      <c r="H469" s="78"/>
    </row>
    <row r="470" spans="3:8" ht="12">
      <c r="C470" s="76"/>
      <c r="H470" s="78"/>
    </row>
    <row r="471" spans="3:8" ht="12">
      <c r="C471" s="76"/>
      <c r="H471" s="78"/>
    </row>
    <row r="472" spans="3:8" ht="12">
      <c r="C472" s="76"/>
      <c r="H472" s="78"/>
    </row>
    <row r="473" spans="3:8" ht="12">
      <c r="C473" s="76"/>
      <c r="H473" s="78"/>
    </row>
    <row r="474" spans="3:8" ht="12">
      <c r="C474" s="76"/>
      <c r="H474" s="78"/>
    </row>
    <row r="475" spans="3:8" ht="12">
      <c r="C475" s="76"/>
      <c r="H475" s="78"/>
    </row>
    <row r="476" spans="3:8" ht="12">
      <c r="C476" s="76"/>
      <c r="H476" s="78"/>
    </row>
    <row r="477" spans="3:8" ht="12">
      <c r="C477" s="76"/>
      <c r="H477" s="78"/>
    </row>
    <row r="478" spans="3:8" ht="12">
      <c r="C478" s="76"/>
      <c r="H478" s="78"/>
    </row>
    <row r="479" spans="3:8" ht="12">
      <c r="C479" s="76"/>
      <c r="H479" s="78"/>
    </row>
    <row r="480" spans="3:8" ht="12">
      <c r="C480" s="76"/>
      <c r="H480" s="78"/>
    </row>
    <row r="481" spans="3:8" ht="12">
      <c r="C481" s="76"/>
      <c r="H481" s="78"/>
    </row>
    <row r="482" spans="3:8" ht="12">
      <c r="C482" s="76"/>
      <c r="H482" s="78"/>
    </row>
    <row r="483" spans="3:8" ht="12">
      <c r="C483" s="76"/>
      <c r="H483" s="78"/>
    </row>
    <row r="484" spans="3:8" ht="12">
      <c r="C484" s="76"/>
      <c r="H484" s="78"/>
    </row>
    <row r="485" spans="3:8" ht="12">
      <c r="C485" s="76"/>
      <c r="H485" s="78"/>
    </row>
    <row r="486" spans="3:8" ht="12">
      <c r="C486" s="76"/>
      <c r="H486" s="78"/>
    </row>
    <row r="487" spans="3:8" ht="12">
      <c r="C487" s="76"/>
      <c r="H487" s="78"/>
    </row>
    <row r="488" spans="3:8" ht="12">
      <c r="C488" s="76"/>
      <c r="H488" s="78"/>
    </row>
    <row r="489" spans="3:8" ht="12">
      <c r="C489" s="76"/>
      <c r="H489" s="78"/>
    </row>
    <row r="490" spans="3:8" ht="12">
      <c r="C490" s="76"/>
      <c r="H490" s="78"/>
    </row>
    <row r="491" spans="3:8" ht="12">
      <c r="C491" s="76"/>
      <c r="H491" s="78"/>
    </row>
    <row r="492" spans="3:8" ht="12">
      <c r="C492" s="76"/>
      <c r="H492" s="78"/>
    </row>
    <row r="493" spans="3:8" ht="12">
      <c r="C493" s="76"/>
      <c r="H493" s="78"/>
    </row>
    <row r="494" spans="3:8" ht="12">
      <c r="C494" s="76"/>
      <c r="H494" s="78"/>
    </row>
    <row r="495" spans="3:8" ht="12">
      <c r="C495" s="76"/>
      <c r="H495" s="78"/>
    </row>
    <row r="496" spans="3:8" ht="12">
      <c r="C496" s="76"/>
      <c r="H496" s="78"/>
    </row>
    <row r="497" spans="3:8" ht="12">
      <c r="C497" s="76"/>
      <c r="H497" s="78"/>
    </row>
    <row r="498" spans="3:8" ht="12">
      <c r="C498" s="76"/>
      <c r="H498" s="78"/>
    </row>
    <row r="499" spans="3:8" ht="12">
      <c r="C499" s="76"/>
      <c r="H499" s="78"/>
    </row>
    <row r="500" spans="3:8" ht="12">
      <c r="C500" s="76"/>
      <c r="H500" s="78"/>
    </row>
    <row r="501" spans="3:8" ht="12">
      <c r="C501" s="76"/>
      <c r="H501" s="78"/>
    </row>
    <row r="502" spans="3:8" ht="12">
      <c r="C502" s="76"/>
      <c r="H502" s="78"/>
    </row>
    <row r="503" spans="3:8" ht="12">
      <c r="C503" s="76"/>
      <c r="H503" s="78"/>
    </row>
    <row r="504" spans="3:8" ht="12">
      <c r="C504" s="76"/>
      <c r="H504" s="78"/>
    </row>
    <row r="505" spans="3:8" ht="12">
      <c r="C505" s="76"/>
      <c r="H505" s="78"/>
    </row>
    <row r="506" spans="3:8" ht="12">
      <c r="C506" s="76"/>
      <c r="H506" s="78"/>
    </row>
    <row r="507" spans="3:8" ht="12">
      <c r="C507" s="76"/>
      <c r="H507" s="78"/>
    </row>
    <row r="508" spans="3:8" ht="12">
      <c r="C508" s="76"/>
      <c r="H508" s="78"/>
    </row>
    <row r="509" spans="3:8" ht="12">
      <c r="C509" s="76"/>
      <c r="H509" s="78"/>
    </row>
    <row r="510" spans="3:8" ht="12">
      <c r="C510" s="76"/>
      <c r="H510" s="78"/>
    </row>
    <row r="511" spans="3:8" ht="12">
      <c r="C511" s="76"/>
      <c r="H511" s="78"/>
    </row>
    <row r="512" spans="3:8" ht="12">
      <c r="C512" s="76"/>
      <c r="H512" s="78"/>
    </row>
    <row r="513" spans="3:8" ht="12">
      <c r="C513" s="76"/>
      <c r="H513" s="78"/>
    </row>
    <row r="514" spans="3:8" ht="12">
      <c r="C514" s="76"/>
      <c r="H514" s="78"/>
    </row>
    <row r="515" spans="3:8" ht="12">
      <c r="C515" s="76"/>
      <c r="H515" s="78"/>
    </row>
    <row r="516" spans="3:8" ht="12">
      <c r="C516" s="76"/>
      <c r="H516" s="78"/>
    </row>
    <row r="517" spans="3:8" ht="12">
      <c r="C517" s="76"/>
      <c r="H517" s="78"/>
    </row>
    <row r="518" spans="3:8" ht="12">
      <c r="C518" s="76"/>
      <c r="H518" s="78"/>
    </row>
    <row r="519" spans="3:8" ht="12">
      <c r="C519" s="76"/>
      <c r="H519" s="78"/>
    </row>
    <row r="520" spans="3:8" ht="12">
      <c r="C520" s="76"/>
      <c r="H520" s="78"/>
    </row>
    <row r="521" spans="3:8" ht="12">
      <c r="C521" s="76"/>
      <c r="H521" s="78"/>
    </row>
    <row r="522" spans="3:8" ht="12">
      <c r="C522" s="76"/>
      <c r="H522" s="78"/>
    </row>
    <row r="523" spans="3:8" ht="12">
      <c r="C523" s="76"/>
      <c r="H523" s="78"/>
    </row>
    <row r="524" spans="3:8" ht="12">
      <c r="C524" s="76"/>
      <c r="H524" s="78"/>
    </row>
    <row r="525" spans="3:8" ht="12">
      <c r="C525" s="76"/>
      <c r="H525" s="78"/>
    </row>
    <row r="526" spans="3:8" ht="12">
      <c r="C526" s="76"/>
      <c r="H526" s="78"/>
    </row>
    <row r="527" spans="3:8" ht="12">
      <c r="C527" s="76"/>
      <c r="H527" s="78"/>
    </row>
    <row r="528" spans="3:8" ht="12">
      <c r="C528" s="76"/>
      <c r="H528" s="78"/>
    </row>
    <row r="529" spans="3:8" ht="12">
      <c r="C529" s="76"/>
      <c r="H529" s="78"/>
    </row>
    <row r="530" spans="3:8" ht="12">
      <c r="C530" s="76"/>
      <c r="H530" s="78"/>
    </row>
    <row r="531" spans="3:8" ht="12">
      <c r="C531" s="76"/>
      <c r="H531" s="78"/>
    </row>
    <row r="532" spans="3:8" ht="12">
      <c r="C532" s="76"/>
      <c r="H532" s="78"/>
    </row>
    <row r="533" spans="3:8" ht="12">
      <c r="C533" s="76"/>
      <c r="H533" s="78"/>
    </row>
    <row r="534" spans="3:8" ht="12">
      <c r="C534" s="76"/>
      <c r="H534" s="78"/>
    </row>
    <row r="535" spans="3:8" ht="12">
      <c r="C535" s="76"/>
      <c r="H535" s="78"/>
    </row>
    <row r="536" spans="3:8" ht="12">
      <c r="C536" s="76"/>
      <c r="H536" s="78"/>
    </row>
    <row r="537" spans="3:8" ht="12">
      <c r="C537" s="76"/>
      <c r="H537" s="78"/>
    </row>
    <row r="538" spans="3:8" ht="12">
      <c r="C538" s="76"/>
      <c r="H538" s="78"/>
    </row>
    <row r="539" spans="3:8" ht="12">
      <c r="C539" s="76"/>
      <c r="H539" s="78"/>
    </row>
    <row r="540" spans="3:8" ht="12">
      <c r="C540" s="76"/>
      <c r="H540" s="78"/>
    </row>
    <row r="541" spans="3:8" ht="12">
      <c r="C541" s="76"/>
      <c r="H541" s="78"/>
    </row>
    <row r="542" spans="3:8" ht="12">
      <c r="C542" s="76"/>
      <c r="H542" s="78"/>
    </row>
    <row r="543" spans="3:8" ht="12">
      <c r="C543" s="76"/>
      <c r="H543" s="78"/>
    </row>
    <row r="544" spans="3:8" ht="12">
      <c r="C544" s="76"/>
      <c r="H544" s="78"/>
    </row>
    <row r="545" spans="3:8" ht="12">
      <c r="C545" s="76"/>
      <c r="H545" s="78"/>
    </row>
    <row r="546" spans="3:8" ht="12">
      <c r="C546" s="76"/>
      <c r="H546" s="78"/>
    </row>
    <row r="547" spans="3:8" ht="12">
      <c r="C547" s="76"/>
      <c r="H547" s="78"/>
    </row>
    <row r="548" spans="3:8" ht="12">
      <c r="C548" s="76"/>
      <c r="H548" s="78"/>
    </row>
    <row r="549" spans="3:8" ht="12">
      <c r="C549" s="76"/>
      <c r="H549" s="78"/>
    </row>
    <row r="550" spans="3:8" ht="12">
      <c r="C550" s="76"/>
      <c r="H550" s="78"/>
    </row>
    <row r="551" spans="3:8" ht="12">
      <c r="C551" s="76"/>
      <c r="H551" s="78"/>
    </row>
    <row r="552" spans="3:8" ht="12">
      <c r="C552" s="76"/>
      <c r="H552" s="78"/>
    </row>
    <row r="553" spans="3:8" ht="12">
      <c r="C553" s="76"/>
      <c r="H553" s="78"/>
    </row>
    <row r="554" spans="3:8" ht="12">
      <c r="C554" s="76"/>
      <c r="H554" s="78"/>
    </row>
    <row r="555" spans="3:8" ht="12">
      <c r="C555" s="76"/>
      <c r="H555" s="78"/>
    </row>
    <row r="556" spans="3:8" ht="12">
      <c r="C556" s="76"/>
      <c r="H556" s="78"/>
    </row>
    <row r="557" spans="3:8" ht="12">
      <c r="C557" s="76"/>
      <c r="H557" s="78"/>
    </row>
    <row r="558" spans="3:8" ht="12">
      <c r="C558" s="76"/>
      <c r="H558" s="78"/>
    </row>
    <row r="559" spans="3:8" ht="12">
      <c r="C559" s="76"/>
      <c r="H559" s="78"/>
    </row>
    <row r="560" spans="3:8" ht="12">
      <c r="C560" s="76"/>
      <c r="H560" s="78"/>
    </row>
    <row r="561" spans="3:8" ht="12">
      <c r="C561" s="76"/>
      <c r="H561" s="78"/>
    </row>
    <row r="562" spans="3:8" ht="12">
      <c r="C562" s="76"/>
      <c r="H562" s="78"/>
    </row>
    <row r="563" spans="3:8" ht="12">
      <c r="C563" s="76"/>
      <c r="H563" s="78"/>
    </row>
    <row r="564" spans="3:8" ht="12">
      <c r="C564" s="76"/>
      <c r="H564" s="78"/>
    </row>
    <row r="565" spans="3:8" ht="12">
      <c r="C565" s="76"/>
      <c r="H565" s="78"/>
    </row>
    <row r="566" spans="3:8" ht="12">
      <c r="C566" s="76"/>
      <c r="H566" s="78"/>
    </row>
    <row r="567" spans="3:8" ht="12">
      <c r="C567" s="76"/>
      <c r="H567" s="78"/>
    </row>
    <row r="568" spans="3:8" ht="12">
      <c r="C568" s="76"/>
      <c r="H568" s="78"/>
    </row>
    <row r="569" spans="3:8" ht="12">
      <c r="C569" s="76"/>
      <c r="H569" s="78"/>
    </row>
    <row r="570" spans="3:8" ht="12">
      <c r="C570" s="76"/>
      <c r="H570" s="78"/>
    </row>
    <row r="571" spans="3:8" ht="12">
      <c r="C571" s="76"/>
      <c r="H571" s="78"/>
    </row>
    <row r="572" spans="3:8" ht="12">
      <c r="C572" s="76"/>
      <c r="H572" s="78"/>
    </row>
    <row r="573" spans="3:8" ht="12">
      <c r="C573" s="76"/>
      <c r="H573" s="78"/>
    </row>
    <row r="574" spans="3:8" ht="12">
      <c r="C574" s="76"/>
      <c r="H574" s="78"/>
    </row>
    <row r="575" spans="3:8" ht="12">
      <c r="C575" s="76"/>
      <c r="H575" s="78"/>
    </row>
    <row r="576" spans="3:8" ht="12">
      <c r="C576" s="76"/>
      <c r="H576" s="78"/>
    </row>
    <row r="577" spans="3:8" ht="12">
      <c r="C577" s="76"/>
      <c r="H577" s="78"/>
    </row>
    <row r="578" spans="3:8" ht="12">
      <c r="C578" s="76"/>
      <c r="H578" s="78"/>
    </row>
    <row r="579" spans="3:8" ht="12">
      <c r="C579" s="76"/>
      <c r="H579" s="78"/>
    </row>
    <row r="580" spans="3:8" ht="12">
      <c r="C580" s="76"/>
      <c r="H580" s="78"/>
    </row>
    <row r="581" spans="3:8" ht="12">
      <c r="C581" s="76"/>
      <c r="H581" s="78"/>
    </row>
    <row r="582" spans="3:8" ht="12">
      <c r="C582" s="76"/>
      <c r="H582" s="78"/>
    </row>
    <row r="583" spans="3:8" ht="12">
      <c r="C583" s="76"/>
      <c r="H583" s="78"/>
    </row>
    <row r="584" spans="3:8" ht="12">
      <c r="C584" s="76"/>
      <c r="H584" s="78"/>
    </row>
    <row r="585" spans="3:8" ht="12">
      <c r="C585" s="76"/>
      <c r="H585" s="78"/>
    </row>
    <row r="586" spans="3:8" ht="12">
      <c r="C586" s="76"/>
      <c r="H586" s="78"/>
    </row>
    <row r="587" spans="3:8" ht="12">
      <c r="C587" s="76"/>
      <c r="H587" s="78"/>
    </row>
    <row r="588" spans="3:8" ht="12">
      <c r="C588" s="76"/>
      <c r="H588" s="78"/>
    </row>
    <row r="589" spans="3:8" ht="12">
      <c r="C589" s="76"/>
      <c r="H589" s="78"/>
    </row>
    <row r="590" spans="3:8" ht="12">
      <c r="C590" s="76"/>
      <c r="H590" s="78"/>
    </row>
    <row r="591" spans="3:8" ht="12">
      <c r="C591" s="76"/>
      <c r="H591" s="78"/>
    </row>
    <row r="592" spans="3:8" ht="12">
      <c r="C592" s="76"/>
      <c r="H592" s="78"/>
    </row>
    <row r="593" spans="3:8" ht="12">
      <c r="C593" s="76"/>
      <c r="H593" s="78"/>
    </row>
    <row r="594" spans="3:8" ht="12">
      <c r="C594" s="76"/>
      <c r="H594" s="78"/>
    </row>
    <row r="595" spans="3:8" ht="12">
      <c r="C595" s="76"/>
      <c r="H595" s="78"/>
    </row>
    <row r="596" spans="3:8" ht="12">
      <c r="C596" s="76"/>
      <c r="H596" s="78"/>
    </row>
    <row r="597" spans="3:8" ht="12">
      <c r="C597" s="76"/>
      <c r="H597" s="78"/>
    </row>
    <row r="598" spans="3:8" ht="12">
      <c r="C598" s="76"/>
      <c r="H598" s="78"/>
    </row>
    <row r="599" spans="3:8" ht="12">
      <c r="C599" s="76"/>
      <c r="H599" s="78"/>
    </row>
    <row r="600" spans="3:8" ht="12">
      <c r="C600" s="76"/>
      <c r="H600" s="78"/>
    </row>
    <row r="601" spans="3:8" ht="12">
      <c r="C601" s="76"/>
      <c r="H601" s="78"/>
    </row>
    <row r="602" spans="3:8" ht="12">
      <c r="C602" s="76"/>
      <c r="H602" s="78"/>
    </row>
    <row r="603" spans="3:8" ht="12">
      <c r="C603" s="76"/>
      <c r="H603" s="78"/>
    </row>
    <row r="604" spans="3:8" ht="12">
      <c r="C604" s="76"/>
      <c r="H604" s="78"/>
    </row>
    <row r="605" spans="3:8" ht="12">
      <c r="C605" s="76"/>
      <c r="H605" s="78"/>
    </row>
    <row r="606" spans="3:8" ht="12">
      <c r="C606" s="76"/>
      <c r="H606" s="78"/>
    </row>
    <row r="607" spans="3:8" ht="12">
      <c r="C607" s="76"/>
      <c r="H607" s="78"/>
    </row>
    <row r="608" spans="3:8" ht="12">
      <c r="C608" s="76"/>
      <c r="H608" s="78"/>
    </row>
    <row r="609" spans="3:8" ht="12">
      <c r="C609" s="76"/>
      <c r="H609" s="78"/>
    </row>
    <row r="610" spans="3:8" ht="12">
      <c r="C610" s="76"/>
      <c r="H610" s="78"/>
    </row>
    <row r="611" spans="3:8" ht="12">
      <c r="C611" s="76"/>
      <c r="H611" s="78"/>
    </row>
    <row r="612" spans="3:8" ht="12">
      <c r="C612" s="76"/>
      <c r="H612" s="78"/>
    </row>
    <row r="613" spans="3:8" ht="12">
      <c r="C613" s="76"/>
      <c r="H613" s="78"/>
    </row>
    <row r="614" spans="3:8" ht="12">
      <c r="C614" s="76"/>
      <c r="H614" s="78"/>
    </row>
    <row r="615" spans="3:8" ht="12">
      <c r="C615" s="76"/>
      <c r="H615" s="78"/>
    </row>
    <row r="616" spans="3:8" ht="12">
      <c r="C616" s="76"/>
      <c r="H616" s="78"/>
    </row>
    <row r="617" spans="3:8" ht="12">
      <c r="C617" s="76"/>
      <c r="H617" s="78"/>
    </row>
    <row r="618" spans="3:8" ht="12">
      <c r="C618" s="76"/>
      <c r="H618" s="78"/>
    </row>
    <row r="619" spans="3:8" ht="12">
      <c r="C619" s="76"/>
      <c r="H619" s="78"/>
    </row>
    <row r="620" spans="3:8" ht="12">
      <c r="C620" s="76"/>
      <c r="H620" s="78"/>
    </row>
    <row r="621" spans="3:8" ht="12">
      <c r="C621" s="76"/>
      <c r="H621" s="78"/>
    </row>
    <row r="622" spans="3:8" ht="12">
      <c r="C622" s="76"/>
      <c r="H622" s="78"/>
    </row>
    <row r="623" spans="3:8" ht="12">
      <c r="C623" s="76"/>
      <c r="H623" s="78"/>
    </row>
    <row r="624" spans="3:8" ht="12">
      <c r="C624" s="76"/>
      <c r="H624" s="78"/>
    </row>
    <row r="625" spans="3:8" ht="12">
      <c r="C625" s="76"/>
      <c r="H625" s="78"/>
    </row>
    <row r="626" spans="3:8" ht="12">
      <c r="C626" s="76"/>
      <c r="H626" s="78"/>
    </row>
    <row r="627" spans="3:8" ht="12">
      <c r="C627" s="76"/>
      <c r="H627" s="78"/>
    </row>
    <row r="628" spans="3:8" ht="12">
      <c r="C628" s="76"/>
      <c r="H628" s="78"/>
    </row>
    <row r="629" spans="3:8" ht="12">
      <c r="C629" s="76"/>
      <c r="H629" s="78"/>
    </row>
    <row r="630" spans="3:8" ht="12">
      <c r="C630" s="76"/>
      <c r="H630" s="78"/>
    </row>
    <row r="631" spans="3:8" ht="12">
      <c r="C631" s="76"/>
      <c r="H631" s="78"/>
    </row>
    <row r="632" spans="3:8" ht="12">
      <c r="C632" s="76"/>
      <c r="H632" s="78"/>
    </row>
    <row r="633" spans="3:8" ht="12">
      <c r="C633" s="76"/>
      <c r="H633" s="78"/>
    </row>
    <row r="634" spans="3:8" ht="12">
      <c r="C634" s="76"/>
      <c r="H634" s="78"/>
    </row>
    <row r="635" spans="3:8" ht="12">
      <c r="C635" s="76"/>
      <c r="H635" s="78"/>
    </row>
    <row r="636" spans="3:8" ht="12">
      <c r="C636" s="76"/>
      <c r="H636" s="78"/>
    </row>
    <row r="637" spans="3:8" ht="12">
      <c r="C637" s="76"/>
      <c r="H637" s="78"/>
    </row>
    <row r="638" spans="3:8" ht="12">
      <c r="C638" s="76"/>
      <c r="H638" s="78"/>
    </row>
    <row r="639" spans="3:8" ht="12">
      <c r="C639" s="76"/>
      <c r="H639" s="78"/>
    </row>
    <row r="640" spans="3:8" ht="12">
      <c r="C640" s="76"/>
      <c r="H640" s="78"/>
    </row>
    <row r="641" spans="3:8" ht="12">
      <c r="C641" s="76"/>
      <c r="H641" s="78"/>
    </row>
    <row r="642" spans="3:8" ht="12">
      <c r="C642" s="76"/>
      <c r="H642" s="78"/>
    </row>
    <row r="643" spans="3:8" ht="12">
      <c r="C643" s="76"/>
      <c r="H643" s="78"/>
    </row>
    <row r="644" spans="3:8" ht="12">
      <c r="C644" s="76"/>
      <c r="H644" s="78"/>
    </row>
    <row r="645" spans="3:8" ht="12">
      <c r="C645" s="76"/>
      <c r="H645" s="78"/>
    </row>
    <row r="646" spans="3:8" ht="12">
      <c r="C646" s="76"/>
      <c r="H646" s="78"/>
    </row>
    <row r="647" spans="3:8" ht="12">
      <c r="C647" s="76"/>
      <c r="H647" s="78"/>
    </row>
    <row r="648" spans="3:8" ht="12">
      <c r="C648" s="76"/>
      <c r="H648" s="78"/>
    </row>
    <row r="649" spans="3:8" ht="12">
      <c r="C649" s="76"/>
      <c r="H649" s="78"/>
    </row>
    <row r="650" spans="3:8" ht="12">
      <c r="C650" s="76"/>
      <c r="H650" s="78"/>
    </row>
    <row r="651" spans="3:8" ht="12">
      <c r="C651" s="76"/>
      <c r="H651" s="78"/>
    </row>
    <row r="652" spans="3:8" ht="12">
      <c r="C652" s="76"/>
      <c r="H652" s="78"/>
    </row>
    <row r="653" spans="3:8" ht="12">
      <c r="C653" s="76"/>
      <c r="H653" s="78"/>
    </row>
    <row r="654" spans="3:8" ht="12">
      <c r="C654" s="76"/>
      <c r="H654" s="78"/>
    </row>
    <row r="655" spans="3:8" ht="12">
      <c r="C655" s="76"/>
      <c r="H655" s="78"/>
    </row>
    <row r="656" spans="3:8" ht="12">
      <c r="C656" s="76"/>
      <c r="H656" s="78"/>
    </row>
    <row r="657" spans="3:8" ht="12">
      <c r="C657" s="76"/>
      <c r="H657" s="78"/>
    </row>
    <row r="658" spans="3:8" ht="12">
      <c r="C658" s="76"/>
      <c r="H658" s="78"/>
    </row>
    <row r="659" spans="3:8" ht="12">
      <c r="C659" s="76"/>
      <c r="H659" s="78"/>
    </row>
    <row r="660" spans="3:8" ht="12">
      <c r="C660" s="76"/>
      <c r="H660" s="78"/>
    </row>
    <row r="661" spans="3:8" ht="12">
      <c r="C661" s="76"/>
      <c r="H661" s="78"/>
    </row>
    <row r="662" spans="3:8" ht="12">
      <c r="C662" s="76"/>
      <c r="H662" s="78"/>
    </row>
    <row r="663" spans="3:8" ht="12">
      <c r="C663" s="76"/>
      <c r="H663" s="78"/>
    </row>
    <row r="664" spans="3:8" ht="12">
      <c r="C664" s="76"/>
      <c r="H664" s="78"/>
    </row>
    <row r="665" spans="3:8" ht="12">
      <c r="C665" s="76"/>
      <c r="H665" s="78"/>
    </row>
    <row r="666" spans="3:8" ht="12">
      <c r="C666" s="76"/>
      <c r="H666" s="78"/>
    </row>
    <row r="667" spans="3:8" ht="12">
      <c r="C667" s="76"/>
      <c r="H667" s="78"/>
    </row>
    <row r="668" spans="3:8" ht="12">
      <c r="C668" s="76"/>
      <c r="H668" s="78"/>
    </row>
    <row r="669" spans="3:8" ht="12">
      <c r="C669" s="76"/>
      <c r="H669" s="78"/>
    </row>
    <row r="670" spans="3:8" ht="12">
      <c r="C670" s="76"/>
      <c r="H670" s="78"/>
    </row>
    <row r="671" spans="3:8" ht="12">
      <c r="C671" s="76"/>
      <c r="H671" s="78"/>
    </row>
    <row r="672" spans="3:8" ht="12">
      <c r="C672" s="76"/>
      <c r="H672" s="78"/>
    </row>
    <row r="673" spans="3:8" ht="12">
      <c r="C673" s="76"/>
      <c r="H673" s="78"/>
    </row>
    <row r="674" spans="3:8" ht="12">
      <c r="C674" s="76"/>
      <c r="H674" s="78"/>
    </row>
    <row r="675" spans="3:8" ht="12">
      <c r="C675" s="76"/>
      <c r="H675" s="78"/>
    </row>
    <row r="676" spans="3:8" ht="12">
      <c r="C676" s="76"/>
      <c r="H676" s="78"/>
    </row>
    <row r="677" spans="3:8" ht="12">
      <c r="C677" s="76"/>
      <c r="H677" s="78"/>
    </row>
    <row r="678" spans="3:8" ht="12">
      <c r="C678" s="76"/>
      <c r="H678" s="78"/>
    </row>
    <row r="679" spans="3:8" ht="12">
      <c r="C679" s="76"/>
      <c r="H679" s="78"/>
    </row>
    <row r="680" spans="3:8" ht="12">
      <c r="C680" s="76"/>
      <c r="H680" s="78"/>
    </row>
    <row r="681" spans="3:8" ht="12">
      <c r="C681" s="76"/>
      <c r="H681" s="78"/>
    </row>
    <row r="682" spans="3:8" ht="12">
      <c r="C682" s="76"/>
      <c r="H682" s="78"/>
    </row>
    <row r="683" spans="3:8" ht="12">
      <c r="C683" s="76"/>
      <c r="H683" s="78"/>
    </row>
    <row r="684" spans="3:8" ht="12">
      <c r="C684" s="76"/>
      <c r="H684" s="78"/>
    </row>
    <row r="685" spans="3:8" ht="12">
      <c r="C685" s="76"/>
      <c r="H685" s="78"/>
    </row>
    <row r="686" spans="3:8" ht="12">
      <c r="C686" s="76"/>
      <c r="H686" s="78"/>
    </row>
    <row r="687" spans="3:8" ht="12">
      <c r="C687" s="76"/>
      <c r="H687" s="78"/>
    </row>
    <row r="688" spans="3:8" ht="12">
      <c r="C688" s="76"/>
      <c r="H688" s="78"/>
    </row>
    <row r="689" spans="3:8" ht="12">
      <c r="C689" s="76"/>
      <c r="H689" s="78"/>
    </row>
    <row r="690" spans="3:8" ht="12">
      <c r="C690" s="76"/>
      <c r="H690" s="78"/>
    </row>
    <row r="691" spans="3:8" ht="12">
      <c r="C691" s="76"/>
      <c r="H691" s="78"/>
    </row>
    <row r="692" spans="3:8" ht="12">
      <c r="C692" s="76"/>
      <c r="H692" s="78"/>
    </row>
    <row r="693" spans="3:8" ht="12">
      <c r="C693" s="76"/>
      <c r="H693" s="78"/>
    </row>
    <row r="694" spans="3:8" ht="12">
      <c r="C694" s="76"/>
      <c r="H694" s="78"/>
    </row>
    <row r="695" spans="3:8" ht="12">
      <c r="C695" s="76"/>
      <c r="H695" s="78"/>
    </row>
    <row r="696" spans="3:8" ht="12">
      <c r="C696" s="76"/>
      <c r="H696" s="78"/>
    </row>
    <row r="697" spans="3:8" ht="12">
      <c r="C697" s="76"/>
      <c r="H697" s="78"/>
    </row>
    <row r="698" spans="3:8" ht="12">
      <c r="C698" s="76"/>
      <c r="H698" s="78"/>
    </row>
    <row r="699" spans="3:8" ht="12">
      <c r="C699" s="76"/>
      <c r="H699" s="78"/>
    </row>
    <row r="700" spans="3:8" ht="12">
      <c r="C700" s="76"/>
      <c r="H700" s="78"/>
    </row>
    <row r="701" spans="3:8" ht="12">
      <c r="C701" s="76"/>
      <c r="H701" s="78"/>
    </row>
    <row r="702" spans="3:8" ht="12">
      <c r="C702" s="76"/>
      <c r="H702" s="78"/>
    </row>
    <row r="703" spans="3:8" ht="12">
      <c r="C703" s="76"/>
      <c r="H703" s="78"/>
    </row>
    <row r="704" spans="3:8" ht="12">
      <c r="C704" s="76"/>
      <c r="H704" s="78"/>
    </row>
    <row r="705" spans="3:8" ht="12">
      <c r="C705" s="76"/>
      <c r="H705" s="78"/>
    </row>
    <row r="706" spans="3:8" ht="12">
      <c r="C706" s="76"/>
      <c r="H706" s="78"/>
    </row>
    <row r="707" spans="3:8" ht="12">
      <c r="C707" s="76"/>
      <c r="H707" s="78"/>
    </row>
    <row r="708" spans="3:8" ht="12">
      <c r="C708" s="76"/>
      <c r="H708" s="78"/>
    </row>
    <row r="709" spans="3:8" ht="12">
      <c r="C709" s="76"/>
      <c r="H709" s="78"/>
    </row>
    <row r="710" spans="3:8" ht="12">
      <c r="C710" s="76"/>
      <c r="H710" s="78"/>
    </row>
    <row r="711" spans="3:8" ht="12">
      <c r="C711" s="76"/>
      <c r="H711" s="78"/>
    </row>
    <row r="712" spans="3:8" ht="12">
      <c r="C712" s="76"/>
      <c r="H712" s="78"/>
    </row>
    <row r="713" spans="3:8" ht="12">
      <c r="C713" s="76"/>
      <c r="H713" s="78"/>
    </row>
    <row r="714" spans="3:8" ht="12">
      <c r="C714" s="76"/>
      <c r="H714" s="78"/>
    </row>
    <row r="715" spans="3:8" ht="12">
      <c r="C715" s="76"/>
      <c r="H715" s="78"/>
    </row>
    <row r="716" spans="3:8" ht="12">
      <c r="C716" s="76"/>
      <c r="H716" s="78"/>
    </row>
    <row r="717" spans="3:8" ht="12">
      <c r="C717" s="76"/>
      <c r="H717" s="78"/>
    </row>
    <row r="718" spans="3:8" ht="12">
      <c r="C718" s="76"/>
      <c r="H718" s="78"/>
    </row>
    <row r="719" spans="3:8" ht="12">
      <c r="C719" s="76"/>
      <c r="H719" s="78"/>
    </row>
    <row r="720" spans="3:8" ht="12">
      <c r="C720" s="76"/>
      <c r="H720" s="78"/>
    </row>
    <row r="721" spans="3:8" ht="12">
      <c r="C721" s="76"/>
      <c r="H721" s="78"/>
    </row>
    <row r="722" spans="3:8" ht="12">
      <c r="C722" s="76"/>
      <c r="H722" s="78"/>
    </row>
    <row r="723" spans="3:8" ht="12">
      <c r="C723" s="76"/>
      <c r="H723" s="78"/>
    </row>
    <row r="724" spans="3:8" ht="12">
      <c r="C724" s="76"/>
      <c r="H724" s="78"/>
    </row>
    <row r="725" spans="3:8" ht="12">
      <c r="C725" s="76"/>
      <c r="H725" s="78"/>
    </row>
    <row r="726" spans="3:8" ht="12">
      <c r="C726" s="76"/>
      <c r="H726" s="78"/>
    </row>
    <row r="727" spans="3:8" ht="12">
      <c r="C727" s="76"/>
      <c r="H727" s="78"/>
    </row>
    <row r="728" spans="3:8" ht="12">
      <c r="C728" s="76"/>
      <c r="H728" s="78"/>
    </row>
    <row r="729" spans="3:8" ht="12">
      <c r="C729" s="76"/>
      <c r="H729" s="78"/>
    </row>
    <row r="730" spans="3:8" ht="12">
      <c r="C730" s="76"/>
      <c r="H730" s="78"/>
    </row>
    <row r="731" spans="3:8" ht="12">
      <c r="C731" s="76"/>
      <c r="H731" s="78"/>
    </row>
    <row r="732" spans="3:8" ht="12">
      <c r="C732" s="76"/>
      <c r="H732" s="78"/>
    </row>
    <row r="733" spans="3:8" ht="12">
      <c r="C733" s="76"/>
      <c r="H733" s="78"/>
    </row>
    <row r="734" spans="3:8" ht="12">
      <c r="C734" s="76"/>
      <c r="H734" s="78"/>
    </row>
    <row r="735" spans="3:8" ht="12">
      <c r="C735" s="76"/>
      <c r="H735" s="78"/>
    </row>
    <row r="736" spans="3:8" ht="12">
      <c r="C736" s="76"/>
      <c r="H736" s="78"/>
    </row>
    <row r="737" spans="3:8" ht="12">
      <c r="C737" s="76"/>
      <c r="H737" s="78"/>
    </row>
    <row r="738" spans="3:8" ht="12">
      <c r="C738" s="76"/>
      <c r="H738" s="78"/>
    </row>
    <row r="739" spans="3:8" ht="12">
      <c r="C739" s="76"/>
      <c r="H739" s="78"/>
    </row>
    <row r="740" spans="3:8" ht="12">
      <c r="C740" s="76"/>
      <c r="H740" s="78"/>
    </row>
    <row r="741" spans="3:8" ht="12">
      <c r="C741" s="76"/>
      <c r="H741" s="78"/>
    </row>
    <row r="742" spans="3:8" ht="12">
      <c r="C742" s="76"/>
      <c r="H742" s="78"/>
    </row>
    <row r="743" spans="3:8" ht="12">
      <c r="C743" s="76"/>
      <c r="H743" s="78"/>
    </row>
    <row r="744" spans="3:8" ht="12">
      <c r="C744" s="76"/>
      <c r="H744" s="78"/>
    </row>
    <row r="745" spans="3:8" ht="12">
      <c r="C745" s="76"/>
      <c r="H745" s="78"/>
    </row>
    <row r="746" spans="3:8" ht="12">
      <c r="C746" s="76"/>
      <c r="H746" s="78"/>
    </row>
    <row r="747" spans="3:8" ht="12">
      <c r="C747" s="76"/>
      <c r="H747" s="78"/>
    </row>
    <row r="748" spans="3:8" ht="12">
      <c r="C748" s="76"/>
      <c r="H748" s="78"/>
    </row>
    <row r="749" spans="3:8" ht="12">
      <c r="C749" s="76"/>
      <c r="H749" s="78"/>
    </row>
    <row r="750" spans="3:8" ht="12">
      <c r="C750" s="76"/>
      <c r="H750" s="78"/>
    </row>
    <row r="751" spans="3:8" ht="12">
      <c r="C751" s="76"/>
      <c r="H751" s="78"/>
    </row>
    <row r="752" spans="3:8" ht="12">
      <c r="C752" s="76"/>
      <c r="H752" s="78"/>
    </row>
    <row r="753" spans="3:8" ht="12">
      <c r="C753" s="76"/>
      <c r="H753" s="78"/>
    </row>
    <row r="754" spans="3:8" ht="12">
      <c r="C754" s="76"/>
      <c r="H754" s="78"/>
    </row>
    <row r="755" spans="3:8" ht="12">
      <c r="C755" s="76"/>
      <c r="H755" s="78"/>
    </row>
    <row r="756" spans="3:8" ht="12">
      <c r="C756" s="76"/>
      <c r="H756" s="78"/>
    </row>
    <row r="757" spans="3:8" ht="12">
      <c r="C757" s="76"/>
      <c r="H757" s="78"/>
    </row>
    <row r="758" spans="3:8" ht="12">
      <c r="C758" s="76"/>
      <c r="H758" s="78"/>
    </row>
    <row r="759" spans="3:8" ht="12">
      <c r="C759" s="76"/>
      <c r="H759" s="78"/>
    </row>
    <row r="760" spans="3:8" ht="12">
      <c r="C760" s="76"/>
      <c r="H760" s="78"/>
    </row>
    <row r="761" spans="3:8" ht="12">
      <c r="C761" s="76"/>
      <c r="H761" s="78"/>
    </row>
    <row r="762" spans="3:8" ht="12">
      <c r="C762" s="76"/>
      <c r="H762" s="78"/>
    </row>
    <row r="763" spans="3:8" ht="12">
      <c r="C763" s="76"/>
      <c r="H763" s="78"/>
    </row>
    <row r="764" spans="3:8" ht="12">
      <c r="C764" s="76"/>
      <c r="H764" s="78"/>
    </row>
    <row r="765" spans="3:8" ht="12">
      <c r="C765" s="76"/>
      <c r="H765" s="78"/>
    </row>
    <row r="766" spans="3:8" ht="12">
      <c r="C766" s="76"/>
      <c r="H766" s="78"/>
    </row>
    <row r="767" spans="3:8" ht="12">
      <c r="C767" s="76"/>
      <c r="H767" s="78"/>
    </row>
    <row r="768" spans="3:8" ht="12">
      <c r="C768" s="76"/>
      <c r="H768" s="78"/>
    </row>
    <row r="769" spans="3:8" ht="12">
      <c r="C769" s="76"/>
      <c r="H769" s="78"/>
    </row>
    <row r="770" spans="3:8" ht="12">
      <c r="C770" s="76"/>
      <c r="H770" s="78"/>
    </row>
    <row r="771" spans="3:8" ht="12">
      <c r="C771" s="76"/>
      <c r="H771" s="78"/>
    </row>
    <row r="772" spans="3:8" ht="12">
      <c r="C772" s="76"/>
      <c r="H772" s="78"/>
    </row>
    <row r="773" spans="3:8" ht="12">
      <c r="C773" s="76"/>
      <c r="H773" s="78"/>
    </row>
    <row r="774" spans="3:8" ht="12">
      <c r="C774" s="76"/>
      <c r="H774" s="78"/>
    </row>
    <row r="775" spans="3:8" ht="12">
      <c r="C775" s="76"/>
      <c r="H775" s="78"/>
    </row>
    <row r="776" spans="3:8" ht="12">
      <c r="C776" s="76"/>
      <c r="H776" s="78"/>
    </row>
    <row r="777" spans="3:8" ht="12">
      <c r="C777" s="76"/>
      <c r="H777" s="78"/>
    </row>
    <row r="778" spans="3:8" ht="12">
      <c r="C778" s="76"/>
      <c r="H778" s="78"/>
    </row>
    <row r="779" spans="3:8" ht="12">
      <c r="C779" s="76"/>
      <c r="H779" s="78"/>
    </row>
    <row r="780" spans="3:8" ht="12">
      <c r="C780" s="76"/>
      <c r="H780" s="78"/>
    </row>
    <row r="781" spans="3:8" ht="12">
      <c r="C781" s="76"/>
      <c r="H781" s="78"/>
    </row>
    <row r="782" spans="3:8" ht="12">
      <c r="C782" s="76"/>
      <c r="H782" s="78"/>
    </row>
    <row r="783" spans="3:8" ht="12">
      <c r="C783" s="76"/>
      <c r="H783" s="78"/>
    </row>
    <row r="784" spans="3:8" ht="12">
      <c r="C784" s="76"/>
      <c r="H784" s="78"/>
    </row>
    <row r="785" spans="3:8" ht="12">
      <c r="C785" s="76"/>
      <c r="H785" s="78"/>
    </row>
    <row r="786" spans="3:8" ht="12">
      <c r="C786" s="76"/>
      <c r="H786" s="78"/>
    </row>
    <row r="787" spans="3:8" ht="12">
      <c r="C787" s="76"/>
      <c r="H787" s="78"/>
    </row>
    <row r="788" spans="3:8" ht="12">
      <c r="C788" s="76"/>
      <c r="H788" s="78"/>
    </row>
    <row r="789" spans="3:8" ht="12">
      <c r="C789" s="76"/>
      <c r="H789" s="78"/>
    </row>
    <row r="790" spans="3:8" ht="12">
      <c r="C790" s="76"/>
      <c r="H790" s="78"/>
    </row>
    <row r="791" spans="3:8" ht="12">
      <c r="C791" s="76"/>
      <c r="H791" s="78"/>
    </row>
    <row r="792" spans="3:8" ht="12">
      <c r="C792" s="76"/>
      <c r="H792" s="78"/>
    </row>
    <row r="793" spans="3:8" ht="12">
      <c r="C793" s="76"/>
      <c r="H793" s="78"/>
    </row>
    <row r="794" spans="3:8" ht="12">
      <c r="C794" s="76"/>
      <c r="H794" s="78"/>
    </row>
    <row r="795" spans="3:8" ht="12">
      <c r="C795" s="76"/>
      <c r="H795" s="78"/>
    </row>
    <row r="796" spans="3:8" ht="12">
      <c r="C796" s="76"/>
      <c r="H796" s="78"/>
    </row>
    <row r="797" spans="3:8" ht="12">
      <c r="C797" s="76"/>
      <c r="H797" s="78"/>
    </row>
    <row r="798" spans="3:8" ht="12">
      <c r="C798" s="76"/>
      <c r="H798" s="78"/>
    </row>
    <row r="799" spans="3:8" ht="12">
      <c r="C799" s="76"/>
      <c r="H799" s="78"/>
    </row>
    <row r="800" spans="3:8" ht="12">
      <c r="C800" s="76"/>
      <c r="H800" s="78"/>
    </row>
    <row r="801" spans="3:8" ht="12">
      <c r="C801" s="76"/>
      <c r="H801" s="78"/>
    </row>
    <row r="802" spans="3:8" ht="12">
      <c r="C802" s="76"/>
      <c r="H802" s="78"/>
    </row>
    <row r="803" spans="3:8" ht="12">
      <c r="C803" s="76"/>
      <c r="H803" s="78"/>
    </row>
    <row r="804" spans="3:8" ht="12">
      <c r="C804" s="76"/>
      <c r="H804" s="78"/>
    </row>
    <row r="805" spans="3:8" ht="12">
      <c r="C805" s="76"/>
      <c r="H805" s="78"/>
    </row>
    <row r="806" spans="3:8" ht="12">
      <c r="C806" s="76"/>
      <c r="H806" s="78"/>
    </row>
    <row r="807" spans="3:8" ht="12">
      <c r="C807" s="76"/>
      <c r="H807" s="78"/>
    </row>
    <row r="808" spans="3:8" ht="12">
      <c r="C808" s="76"/>
      <c r="H808" s="78"/>
    </row>
    <row r="809" spans="3:8" ht="12">
      <c r="C809" s="76"/>
      <c r="H809" s="78"/>
    </row>
    <row r="810" spans="3:8" ht="12">
      <c r="C810" s="76"/>
      <c r="H810" s="78"/>
    </row>
    <row r="811" spans="3:8" ht="12">
      <c r="C811" s="76"/>
      <c r="H811" s="78"/>
    </row>
    <row r="812" spans="3:8" ht="12">
      <c r="C812" s="76"/>
      <c r="H812" s="78"/>
    </row>
    <row r="813" spans="3:8" ht="12">
      <c r="C813" s="76"/>
      <c r="H813" s="78"/>
    </row>
    <row r="814" spans="3:8" ht="12">
      <c r="C814" s="76"/>
      <c r="H814" s="78"/>
    </row>
    <row r="815" spans="3:8" ht="12">
      <c r="C815" s="76"/>
      <c r="H815" s="78"/>
    </row>
    <row r="816" spans="3:8" ht="12">
      <c r="C816" s="76"/>
      <c r="H816" s="78"/>
    </row>
    <row r="817" spans="3:8" ht="12">
      <c r="C817" s="76"/>
      <c r="H817" s="78"/>
    </row>
    <row r="818" spans="3:8" ht="12">
      <c r="C818" s="76"/>
      <c r="H818" s="78"/>
    </row>
    <row r="819" spans="3:8" ht="12">
      <c r="C819" s="76"/>
      <c r="H819" s="78"/>
    </row>
    <row r="820" spans="3:8" ht="12">
      <c r="C820" s="76"/>
      <c r="H820" s="78"/>
    </row>
    <row r="821" spans="3:8" ht="12">
      <c r="C821" s="76"/>
      <c r="H821" s="78"/>
    </row>
    <row r="822" spans="3:8" ht="12">
      <c r="C822" s="76"/>
      <c r="H822" s="78"/>
    </row>
    <row r="823" spans="3:8" ht="12">
      <c r="C823" s="76"/>
      <c r="H823" s="78"/>
    </row>
    <row r="824" spans="3:8" ht="12">
      <c r="C824" s="76"/>
      <c r="H824" s="78"/>
    </row>
    <row r="825" spans="3:8" ht="12">
      <c r="C825" s="76"/>
      <c r="H825" s="78"/>
    </row>
    <row r="826" spans="3:8" ht="12">
      <c r="C826" s="76"/>
      <c r="H826" s="78"/>
    </row>
    <row r="827" spans="3:8" ht="12">
      <c r="C827" s="76"/>
      <c r="H827" s="78"/>
    </row>
    <row r="828" spans="3:8" ht="12">
      <c r="C828" s="76"/>
      <c r="H828" s="78"/>
    </row>
    <row r="829" spans="3:8" ht="12">
      <c r="C829" s="76"/>
      <c r="H829" s="78"/>
    </row>
    <row r="830" spans="3:8" ht="12">
      <c r="C830" s="76"/>
      <c r="H830" s="78"/>
    </row>
    <row r="831" spans="3:8" ht="12">
      <c r="C831" s="76"/>
      <c r="H831" s="78"/>
    </row>
    <row r="832" spans="3:8" ht="12">
      <c r="C832" s="76"/>
      <c r="H832" s="78"/>
    </row>
    <row r="833" spans="3:8" ht="12">
      <c r="C833" s="76"/>
      <c r="H833" s="78"/>
    </row>
    <row r="834" spans="3:8" ht="12">
      <c r="C834" s="76"/>
      <c r="H834" s="78"/>
    </row>
    <row r="835" spans="3:8" ht="12">
      <c r="C835" s="76"/>
      <c r="H835" s="78"/>
    </row>
    <row r="836" spans="3:8" ht="12">
      <c r="C836" s="76"/>
      <c r="H836" s="78"/>
    </row>
    <row r="837" spans="3:8" ht="12">
      <c r="C837" s="76"/>
      <c r="H837" s="78"/>
    </row>
    <row r="838" spans="3:8" ht="12">
      <c r="C838" s="76"/>
      <c r="H838" s="78"/>
    </row>
    <row r="839" spans="3:8" ht="12">
      <c r="C839" s="76"/>
      <c r="H839" s="78"/>
    </row>
    <row r="840" spans="3:8" ht="12">
      <c r="C840" s="76"/>
      <c r="H840" s="78"/>
    </row>
    <row r="841" spans="3:8" ht="12">
      <c r="C841" s="76"/>
      <c r="H841" s="78"/>
    </row>
    <row r="842" spans="3:8" ht="12">
      <c r="C842" s="76"/>
      <c r="H842" s="78"/>
    </row>
    <row r="843" spans="3:8" ht="12">
      <c r="C843" s="76"/>
      <c r="H843" s="78"/>
    </row>
    <row r="844" spans="3:8" ht="12">
      <c r="C844" s="76"/>
      <c r="H844" s="78"/>
    </row>
    <row r="845" spans="3:8" ht="12">
      <c r="C845" s="76"/>
      <c r="H845" s="78"/>
    </row>
    <row r="846" spans="3:8" ht="12">
      <c r="C846" s="76"/>
      <c r="H846" s="78"/>
    </row>
    <row r="847" spans="3:8" ht="12">
      <c r="C847" s="76"/>
      <c r="H847" s="78"/>
    </row>
    <row r="848" spans="3:8" ht="12">
      <c r="C848" s="76"/>
      <c r="H848" s="78"/>
    </row>
    <row r="849" spans="3:8" ht="12">
      <c r="C849" s="76"/>
      <c r="H849" s="78"/>
    </row>
    <row r="850" spans="3:8" ht="12">
      <c r="C850" s="76"/>
      <c r="H850" s="78"/>
    </row>
    <row r="851" spans="3:8" ht="12">
      <c r="C851" s="76"/>
      <c r="H851" s="78"/>
    </row>
    <row r="852" spans="3:8" ht="12">
      <c r="C852" s="76"/>
      <c r="H852" s="78"/>
    </row>
    <row r="853" spans="3:8" ht="12">
      <c r="C853" s="76"/>
      <c r="H853" s="78"/>
    </row>
    <row r="854" spans="3:8" ht="12">
      <c r="C854" s="76"/>
      <c r="H854" s="78"/>
    </row>
    <row r="855" spans="3:8" ht="12">
      <c r="C855" s="76"/>
      <c r="H855" s="78"/>
    </row>
    <row r="856" spans="3:8" ht="12">
      <c r="C856" s="76"/>
      <c r="H856" s="78"/>
    </row>
    <row r="857" spans="3:8" ht="12">
      <c r="C857" s="76"/>
      <c r="H857" s="78"/>
    </row>
    <row r="858" spans="3:8" ht="12">
      <c r="C858" s="76"/>
      <c r="H858" s="78"/>
    </row>
    <row r="859" spans="3:8" ht="12">
      <c r="C859" s="76"/>
      <c r="H859" s="78"/>
    </row>
    <row r="860" spans="3:8" ht="12">
      <c r="C860" s="76"/>
      <c r="H860" s="78"/>
    </row>
    <row r="861" spans="3:8" ht="12">
      <c r="C861" s="76"/>
      <c r="H861" s="78"/>
    </row>
    <row r="862" spans="3:8" ht="12">
      <c r="C862" s="76"/>
      <c r="H862" s="78"/>
    </row>
    <row r="863" spans="3:8" ht="12">
      <c r="C863" s="76"/>
      <c r="H863" s="78"/>
    </row>
    <row r="864" spans="3:8" ht="12">
      <c r="C864" s="76"/>
      <c r="H864" s="78"/>
    </row>
    <row r="865" spans="3:8" ht="12">
      <c r="C865" s="76"/>
      <c r="H865" s="78"/>
    </row>
    <row r="866" spans="3:8" ht="12">
      <c r="C866" s="76"/>
      <c r="H866" s="78"/>
    </row>
    <row r="867" spans="3:8" ht="12">
      <c r="C867" s="76"/>
      <c r="H867" s="78"/>
    </row>
    <row r="868" spans="3:8" ht="12">
      <c r="C868" s="76"/>
      <c r="H868" s="78"/>
    </row>
    <row r="869" spans="3:8" ht="12">
      <c r="C869" s="76"/>
      <c r="H869" s="78"/>
    </row>
    <row r="870" spans="3:8" ht="12">
      <c r="C870" s="76"/>
      <c r="H870" s="78"/>
    </row>
    <row r="871" spans="3:8" ht="12">
      <c r="C871" s="76"/>
      <c r="H871" s="78"/>
    </row>
    <row r="872" spans="3:8" ht="12">
      <c r="C872" s="76"/>
      <c r="H872" s="78"/>
    </row>
    <row r="873" spans="3:8" ht="12">
      <c r="C873" s="76"/>
      <c r="H873" s="78"/>
    </row>
    <row r="874" spans="3:8" ht="12">
      <c r="C874" s="76"/>
      <c r="H874" s="78"/>
    </row>
    <row r="875" spans="3:8" ht="12">
      <c r="C875" s="76"/>
      <c r="H875" s="78"/>
    </row>
    <row r="876" spans="3:8" ht="12">
      <c r="C876" s="76"/>
      <c r="H876" s="78"/>
    </row>
    <row r="877" spans="3:8" ht="12">
      <c r="C877" s="76"/>
      <c r="H877" s="78"/>
    </row>
    <row r="878" spans="3:8" ht="12">
      <c r="C878" s="76"/>
      <c r="H878" s="78"/>
    </row>
    <row r="879" spans="3:8" ht="12">
      <c r="C879" s="76"/>
      <c r="H879" s="78"/>
    </row>
    <row r="880" spans="3:8" ht="12">
      <c r="C880" s="76"/>
      <c r="H880" s="78"/>
    </row>
    <row r="881" spans="3:8" ht="12">
      <c r="C881" s="76"/>
      <c r="H881" s="78"/>
    </row>
    <row r="882" spans="3:8" ht="12">
      <c r="C882" s="76"/>
      <c r="H882" s="78"/>
    </row>
    <row r="883" spans="3:8" ht="12">
      <c r="C883" s="76"/>
      <c r="H883" s="78"/>
    </row>
    <row r="884" spans="3:8" ht="12">
      <c r="C884" s="76"/>
      <c r="H884" s="78"/>
    </row>
    <row r="885" spans="3:8" ht="12">
      <c r="C885" s="76"/>
      <c r="H885" s="78"/>
    </row>
    <row r="886" spans="3:8" ht="12">
      <c r="C886" s="76"/>
      <c r="H886" s="78"/>
    </row>
    <row r="887" spans="3:8" ht="12">
      <c r="C887" s="76"/>
      <c r="H887" s="78"/>
    </row>
    <row r="888" spans="3:8" ht="12">
      <c r="C888" s="76"/>
      <c r="H888" s="78"/>
    </row>
    <row r="889" spans="3:8" ht="12">
      <c r="C889" s="76"/>
      <c r="H889" s="78"/>
    </row>
    <row r="890" spans="3:8" ht="12">
      <c r="C890" s="76"/>
      <c r="H890" s="78"/>
    </row>
    <row r="891" spans="3:8" ht="12">
      <c r="C891" s="76"/>
      <c r="H891" s="78"/>
    </row>
    <row r="892" spans="3:8" ht="12">
      <c r="C892" s="76"/>
      <c r="H892" s="78"/>
    </row>
    <row r="893" spans="3:8" ht="12">
      <c r="C893" s="76"/>
      <c r="H893" s="78"/>
    </row>
    <row r="894" spans="3:8" ht="12">
      <c r="C894" s="76"/>
      <c r="H894" s="78"/>
    </row>
    <row r="895" spans="3:8" ht="12">
      <c r="C895" s="76"/>
      <c r="H895" s="78"/>
    </row>
    <row r="896" spans="3:8" ht="12">
      <c r="C896" s="76"/>
      <c r="H896" s="78"/>
    </row>
    <row r="897" spans="3:8" ht="12">
      <c r="C897" s="76"/>
      <c r="H897" s="78"/>
    </row>
    <row r="898" spans="3:8" ht="12">
      <c r="C898" s="76"/>
      <c r="H898" s="78"/>
    </row>
    <row r="899" spans="3:8" ht="12">
      <c r="C899" s="76"/>
      <c r="H899" s="78"/>
    </row>
    <row r="900" spans="3:8" ht="12">
      <c r="C900" s="76"/>
      <c r="H900" s="78"/>
    </row>
    <row r="901" spans="3:8" ht="12">
      <c r="C901" s="76"/>
      <c r="H901" s="78"/>
    </row>
    <row r="902" spans="3:8" ht="12">
      <c r="C902" s="76"/>
      <c r="H902" s="78"/>
    </row>
    <row r="903" spans="3:8" ht="12">
      <c r="C903" s="76"/>
      <c r="H903" s="78"/>
    </row>
    <row r="904" spans="3:8" ht="12">
      <c r="C904" s="76"/>
      <c r="H904" s="78"/>
    </row>
    <row r="905" spans="3:8" ht="12">
      <c r="C905" s="76"/>
      <c r="H905" s="78"/>
    </row>
    <row r="906" spans="3:8" ht="12">
      <c r="C906" s="76"/>
      <c r="H906" s="78"/>
    </row>
    <row r="907" spans="3:8" ht="12">
      <c r="C907" s="76"/>
      <c r="H907" s="78"/>
    </row>
    <row r="908" spans="3:8" ht="12">
      <c r="C908" s="76"/>
      <c r="H908" s="78"/>
    </row>
    <row r="909" spans="3:8" ht="12">
      <c r="C909" s="76"/>
      <c r="H909" s="78"/>
    </row>
    <row r="910" spans="3:8" ht="12">
      <c r="C910" s="76"/>
      <c r="H910" s="78"/>
    </row>
    <row r="911" spans="3:8" ht="12">
      <c r="C911" s="76"/>
      <c r="H911" s="78"/>
    </row>
    <row r="912" spans="3:8" ht="12">
      <c r="C912" s="76"/>
      <c r="H912" s="78"/>
    </row>
    <row r="913" spans="3:8" ht="12">
      <c r="C913" s="76"/>
      <c r="H913" s="78"/>
    </row>
    <row r="914" spans="3:8" ht="12">
      <c r="C914" s="76"/>
      <c r="H914" s="78"/>
    </row>
    <row r="915" spans="3:8" ht="12">
      <c r="C915" s="76"/>
      <c r="H915" s="78"/>
    </row>
    <row r="916" spans="3:8" ht="12">
      <c r="C916" s="76"/>
      <c r="H916" s="78"/>
    </row>
    <row r="917" spans="3:8" ht="12">
      <c r="C917" s="76"/>
      <c r="H917" s="78"/>
    </row>
    <row r="918" spans="3:8" ht="12">
      <c r="C918" s="76"/>
      <c r="H918" s="78"/>
    </row>
    <row r="919" spans="3:8" ht="12">
      <c r="C919" s="76"/>
      <c r="H919" s="78"/>
    </row>
    <row r="920" spans="3:8" ht="12">
      <c r="C920" s="76"/>
      <c r="H920" s="78"/>
    </row>
    <row r="921" spans="3:8" ht="12">
      <c r="C921" s="76"/>
      <c r="H921" s="78"/>
    </row>
    <row r="922" spans="3:8" ht="12">
      <c r="C922" s="76"/>
      <c r="H922" s="78"/>
    </row>
    <row r="923" spans="3:8" ht="12">
      <c r="C923" s="76"/>
      <c r="H923" s="78"/>
    </row>
    <row r="924" spans="3:8" ht="12">
      <c r="C924" s="76"/>
      <c r="H924" s="78"/>
    </row>
    <row r="925" spans="3:8" ht="12">
      <c r="C925" s="76"/>
      <c r="H925" s="78"/>
    </row>
    <row r="926" spans="3:8" ht="12">
      <c r="C926" s="76"/>
      <c r="H926" s="78"/>
    </row>
    <row r="927" spans="3:8" ht="12">
      <c r="C927" s="76"/>
      <c r="H927" s="78"/>
    </row>
    <row r="928" spans="3:8" ht="12">
      <c r="C928" s="76"/>
      <c r="H928" s="78"/>
    </row>
    <row r="929" spans="3:8" ht="12">
      <c r="C929" s="76"/>
      <c r="H929" s="78"/>
    </row>
    <row r="930" spans="3:8" ht="12">
      <c r="C930" s="76"/>
      <c r="H930" s="78"/>
    </row>
    <row r="931" spans="3:8" ht="12">
      <c r="C931" s="76"/>
      <c r="H931" s="78"/>
    </row>
    <row r="932" spans="3:8" ht="12">
      <c r="C932" s="76"/>
      <c r="H932" s="78"/>
    </row>
    <row r="933" spans="3:8" ht="12">
      <c r="C933" s="76"/>
      <c r="H933" s="78"/>
    </row>
    <row r="934" spans="3:8" ht="12">
      <c r="C934" s="76"/>
      <c r="H934" s="78"/>
    </row>
    <row r="935" spans="3:8" ht="12">
      <c r="C935" s="76"/>
      <c r="H935" s="78"/>
    </row>
    <row r="936" spans="3:8" ht="12">
      <c r="C936" s="76"/>
      <c r="H936" s="78"/>
    </row>
    <row r="937" spans="3:8" ht="12">
      <c r="C937" s="76"/>
      <c r="H937" s="78"/>
    </row>
    <row r="938" spans="3:8" ht="12">
      <c r="C938" s="76"/>
      <c r="H938" s="78"/>
    </row>
    <row r="939" spans="3:8" ht="12">
      <c r="C939" s="76"/>
      <c r="H939" s="78"/>
    </row>
    <row r="940" spans="3:8" ht="12">
      <c r="C940" s="76"/>
      <c r="H940" s="78"/>
    </row>
    <row r="941" spans="3:8" ht="12">
      <c r="C941" s="76"/>
      <c r="H941" s="78"/>
    </row>
    <row r="942" spans="3:8" ht="12">
      <c r="C942" s="76"/>
      <c r="H942" s="78"/>
    </row>
    <row r="943" spans="3:8" ht="12">
      <c r="C943" s="76"/>
      <c r="H943" s="78"/>
    </row>
    <row r="944" spans="3:8" ht="12">
      <c r="C944" s="76"/>
      <c r="H944" s="78"/>
    </row>
    <row r="945" spans="3:8" ht="12">
      <c r="C945" s="76"/>
      <c r="H945" s="78"/>
    </row>
    <row r="946" spans="3:8" ht="12">
      <c r="C946" s="76"/>
      <c r="H946" s="78"/>
    </row>
    <row r="947" spans="3:8" ht="12">
      <c r="C947" s="76"/>
      <c r="H947" s="78"/>
    </row>
    <row r="948" spans="3:8" ht="12">
      <c r="C948" s="76"/>
      <c r="H948" s="78"/>
    </row>
    <row r="949" spans="3:8" ht="12">
      <c r="C949" s="76"/>
      <c r="H949" s="78"/>
    </row>
    <row r="950" spans="3:8" ht="12">
      <c r="C950" s="76"/>
      <c r="H950" s="78"/>
    </row>
    <row r="951" spans="3:8" ht="12">
      <c r="C951" s="76"/>
      <c r="H951" s="78"/>
    </row>
    <row r="952" spans="3:8" ht="12">
      <c r="C952" s="76"/>
      <c r="H952" s="78"/>
    </row>
    <row r="953" spans="3:8" ht="12">
      <c r="C953" s="76"/>
      <c r="H953" s="78"/>
    </row>
    <row r="954" spans="3:8" ht="12">
      <c r="C954" s="76"/>
      <c r="H954" s="78"/>
    </row>
    <row r="955" spans="3:8" ht="12">
      <c r="C955" s="76"/>
      <c r="H955" s="78"/>
    </row>
    <row r="956" spans="3:8" ht="12">
      <c r="C956" s="76"/>
      <c r="H956" s="78"/>
    </row>
    <row r="957" spans="3:8" ht="12">
      <c r="C957" s="76"/>
      <c r="H957" s="78"/>
    </row>
    <row r="958" spans="3:8" ht="12">
      <c r="C958" s="76"/>
      <c r="H958" s="78"/>
    </row>
    <row r="959" spans="3:8" ht="12">
      <c r="C959" s="76"/>
      <c r="H959" s="78"/>
    </row>
    <row r="960" spans="3:8" ht="12">
      <c r="C960" s="76"/>
      <c r="H960" s="78"/>
    </row>
    <row r="961" spans="3:8" ht="12">
      <c r="C961" s="76"/>
      <c r="H961" s="78"/>
    </row>
    <row r="962" spans="3:8" ht="12">
      <c r="C962" s="76"/>
      <c r="H962" s="78"/>
    </row>
    <row r="963" spans="3:8" ht="12">
      <c r="C963" s="76"/>
      <c r="H963" s="78"/>
    </row>
    <row r="964" spans="3:8" ht="12">
      <c r="C964" s="76"/>
      <c r="H964" s="78"/>
    </row>
    <row r="965" spans="3:8" ht="12">
      <c r="C965" s="76"/>
      <c r="H965" s="78"/>
    </row>
    <row r="966" spans="3:8" ht="12">
      <c r="C966" s="76"/>
      <c r="H966" s="78"/>
    </row>
    <row r="967" spans="3:8" ht="12">
      <c r="C967" s="76"/>
      <c r="H967" s="78"/>
    </row>
    <row r="968" spans="3:8" ht="12">
      <c r="C968" s="76"/>
      <c r="H968" s="78"/>
    </row>
    <row r="969" spans="3:8" ht="12">
      <c r="C969" s="76"/>
      <c r="H969" s="78"/>
    </row>
    <row r="970" spans="3:8" ht="12">
      <c r="C970" s="76"/>
      <c r="H970" s="78"/>
    </row>
    <row r="971" spans="3:8" ht="12">
      <c r="C971" s="76"/>
      <c r="H971" s="78"/>
    </row>
    <row r="972" spans="3:8" ht="12">
      <c r="C972" s="76"/>
      <c r="H972" s="78"/>
    </row>
    <row r="973" spans="3:8" ht="12">
      <c r="C973" s="76"/>
      <c r="H973" s="78"/>
    </row>
    <row r="974" spans="3:8" ht="12">
      <c r="C974" s="76"/>
      <c r="H974" s="78"/>
    </row>
    <row r="975" spans="3:8" ht="12">
      <c r="C975" s="76"/>
      <c r="H975" s="78"/>
    </row>
    <row r="976" spans="3:8" ht="12">
      <c r="C976" s="76"/>
      <c r="H976" s="78"/>
    </row>
    <row r="977" spans="3:8" ht="12">
      <c r="C977" s="76"/>
      <c r="H977" s="78"/>
    </row>
    <row r="978" spans="3:8" ht="12">
      <c r="C978" s="76"/>
      <c r="H978" s="78"/>
    </row>
    <row r="979" spans="3:8" ht="12">
      <c r="C979" s="76"/>
      <c r="H979" s="78"/>
    </row>
    <row r="980" spans="3:8" ht="12">
      <c r="C980" s="76"/>
      <c r="H980" s="78"/>
    </row>
    <row r="981" spans="3:8" ht="12">
      <c r="C981" s="76"/>
      <c r="H981" s="78"/>
    </row>
    <row r="982" spans="3:8" ht="12">
      <c r="C982" s="76"/>
      <c r="H982" s="78"/>
    </row>
    <row r="983" spans="3:8" ht="12">
      <c r="C983" s="76"/>
      <c r="H983" s="78"/>
    </row>
    <row r="984" spans="3:8" ht="12">
      <c r="C984" s="76"/>
      <c r="H984" s="78"/>
    </row>
    <row r="985" spans="3:8" ht="12">
      <c r="C985" s="76"/>
      <c r="H985" s="78"/>
    </row>
    <row r="986" spans="3:8" ht="12">
      <c r="C986" s="76"/>
      <c r="H986" s="78"/>
    </row>
    <row r="987" spans="3:8" ht="12">
      <c r="C987" s="76"/>
      <c r="H987" s="78"/>
    </row>
    <row r="988" spans="3:8" ht="12">
      <c r="C988" s="76"/>
      <c r="H988" s="78"/>
    </row>
    <row r="989" spans="3:8" ht="12">
      <c r="C989" s="76"/>
      <c r="H989" s="78"/>
    </row>
    <row r="990" spans="3:8" ht="12">
      <c r="C990" s="76"/>
      <c r="H990" s="78"/>
    </row>
    <row r="991" spans="3:8" ht="12">
      <c r="C991" s="76"/>
      <c r="H991" s="78"/>
    </row>
    <row r="992" spans="3:8" ht="12">
      <c r="C992" s="76"/>
      <c r="H992" s="78"/>
    </row>
    <row r="993" spans="3:8" ht="12">
      <c r="C993" s="76"/>
      <c r="H993" s="78"/>
    </row>
    <row r="994" spans="3:8" ht="12">
      <c r="C994" s="76"/>
      <c r="H994" s="78"/>
    </row>
    <row r="995" spans="3:8" ht="12">
      <c r="C995" s="76"/>
      <c r="H995" s="78"/>
    </row>
    <row r="996" spans="3:8" ht="12">
      <c r="C996" s="76"/>
      <c r="H996" s="78"/>
    </row>
    <row r="997" spans="3:8" ht="12">
      <c r="C997" s="76"/>
      <c r="H997" s="78"/>
    </row>
    <row r="998" spans="3:8" ht="12">
      <c r="C998" s="76"/>
      <c r="H998" s="78"/>
    </row>
    <row r="999" spans="3:8" ht="12">
      <c r="C999" s="76"/>
      <c r="H999" s="78"/>
    </row>
    <row r="1000" spans="3:8" ht="12">
      <c r="C1000" s="76"/>
      <c r="H1000" s="78"/>
    </row>
    <row r="1001" spans="3:8" ht="12">
      <c r="C1001" s="76"/>
      <c r="H1001" s="78"/>
    </row>
    <row r="1002" spans="3:8" ht="12">
      <c r="C1002" s="76"/>
      <c r="H1002" s="78"/>
    </row>
    <row r="1003" spans="3:8" ht="12">
      <c r="C1003" s="76"/>
      <c r="H1003" s="78"/>
    </row>
    <row r="1004" spans="3:8" ht="12">
      <c r="C1004" s="76"/>
      <c r="H1004" s="78"/>
    </row>
    <row r="1005" spans="3:8" ht="12">
      <c r="C1005" s="76"/>
      <c r="H1005" s="78"/>
    </row>
    <row r="1006" spans="3:8" ht="12">
      <c r="C1006" s="76"/>
      <c r="H1006" s="78"/>
    </row>
    <row r="1007" spans="3:8" ht="12">
      <c r="C1007" s="76"/>
      <c r="H1007" s="78"/>
    </row>
    <row r="1008" spans="3:8" ht="12">
      <c r="C1008" s="76"/>
      <c r="H1008" s="78"/>
    </row>
    <row r="1009" spans="3:8" ht="12">
      <c r="C1009" s="76"/>
      <c r="H1009" s="78"/>
    </row>
    <row r="1010" spans="3:8" ht="12">
      <c r="C1010" s="76"/>
      <c r="H1010" s="78"/>
    </row>
    <row r="1011" spans="3:8" ht="12">
      <c r="C1011" s="76"/>
      <c r="H1011" s="78"/>
    </row>
    <row r="1012" spans="3:8" ht="12">
      <c r="C1012" s="76"/>
      <c r="H1012" s="78"/>
    </row>
    <row r="1013" spans="3:8" ht="12">
      <c r="C1013" s="76"/>
      <c r="H1013" s="78"/>
    </row>
    <row r="1014" spans="3:8" ht="12">
      <c r="C1014" s="76"/>
      <c r="H1014" s="78"/>
    </row>
    <row r="1015" spans="3:8" ht="12">
      <c r="C1015" s="76"/>
      <c r="H1015" s="78"/>
    </row>
    <row r="1016" spans="3:8" ht="12">
      <c r="C1016" s="76"/>
      <c r="H1016" s="78"/>
    </row>
    <row r="1017" spans="3:8" ht="12">
      <c r="C1017" s="76"/>
      <c r="H1017" s="78"/>
    </row>
    <row r="1018" spans="3:8" ht="12">
      <c r="C1018" s="76"/>
      <c r="H1018" s="78"/>
    </row>
    <row r="1019" spans="3:8" ht="12">
      <c r="C1019" s="76"/>
      <c r="H1019" s="78"/>
    </row>
    <row r="1020" spans="3:8" ht="12">
      <c r="C1020" s="76"/>
      <c r="H1020" s="78"/>
    </row>
    <row r="1021" spans="3:8" ht="12">
      <c r="C1021" s="76"/>
      <c r="H1021" s="78"/>
    </row>
    <row r="1022" spans="3:8" ht="12">
      <c r="C1022" s="76"/>
      <c r="H1022" s="78"/>
    </row>
    <row r="1023" spans="3:8" ht="12">
      <c r="C1023" s="76"/>
      <c r="H1023" s="78"/>
    </row>
    <row r="1024" spans="3:8" ht="12">
      <c r="C1024" s="76"/>
      <c r="H1024" s="78"/>
    </row>
    <row r="1025" spans="3:8" ht="12">
      <c r="C1025" s="76"/>
      <c r="H1025" s="78"/>
    </row>
    <row r="1026" spans="3:8" ht="12">
      <c r="C1026" s="76"/>
      <c r="H1026" s="78"/>
    </row>
    <row r="1027" spans="3:8" ht="12">
      <c r="C1027" s="76"/>
      <c r="H1027" s="78"/>
    </row>
    <row r="1028" spans="3:8" ht="12">
      <c r="C1028" s="76"/>
      <c r="H1028" s="78"/>
    </row>
    <row r="1029" spans="3:8" ht="12">
      <c r="C1029" s="76"/>
      <c r="H1029" s="78"/>
    </row>
    <row r="1030" spans="3:8" ht="12">
      <c r="C1030" s="76"/>
      <c r="H1030" s="78"/>
    </row>
    <row r="1031" spans="3:8" ht="12">
      <c r="C1031" s="76"/>
      <c r="H1031" s="78"/>
    </row>
    <row r="1032" spans="3:8" ht="12">
      <c r="C1032" s="76"/>
      <c r="H1032" s="78"/>
    </row>
    <row r="1033" spans="3:8" ht="12">
      <c r="C1033" s="76"/>
      <c r="H1033" s="78"/>
    </row>
    <row r="1034" spans="3:8" ht="12">
      <c r="C1034" s="76"/>
      <c r="H1034" s="78"/>
    </row>
    <row r="1035" spans="3:8" ht="12">
      <c r="C1035" s="76"/>
      <c r="H1035" s="78"/>
    </row>
    <row r="1036" spans="3:8" ht="12">
      <c r="C1036" s="76"/>
      <c r="H1036" s="78"/>
    </row>
    <row r="1037" spans="3:8" ht="12">
      <c r="C1037" s="76"/>
      <c r="H1037" s="78"/>
    </row>
    <row r="1038" spans="3:8" ht="12">
      <c r="C1038" s="76"/>
      <c r="H1038" s="78"/>
    </row>
    <row r="1039" spans="3:8" ht="12">
      <c r="C1039" s="76"/>
      <c r="H1039" s="78"/>
    </row>
    <row r="1040" spans="3:8" ht="12">
      <c r="C1040" s="76"/>
      <c r="H1040" s="78"/>
    </row>
    <row r="1041" spans="3:8" ht="12">
      <c r="C1041" s="76"/>
      <c r="H1041" s="78"/>
    </row>
    <row r="1042" spans="3:8" ht="12">
      <c r="C1042" s="76"/>
      <c r="H1042" s="78"/>
    </row>
    <row r="1043" spans="3:8" ht="12">
      <c r="C1043" s="76"/>
      <c r="H1043" s="78"/>
    </row>
    <row r="1044" spans="3:8" ht="12">
      <c r="C1044" s="76"/>
      <c r="H1044" s="78"/>
    </row>
    <row r="1045" spans="3:8" ht="12">
      <c r="C1045" s="76"/>
      <c r="H1045" s="78"/>
    </row>
    <row r="1046" spans="3:8" ht="12">
      <c r="C1046" s="76"/>
      <c r="H1046" s="78"/>
    </row>
    <row r="1047" spans="3:8" ht="12">
      <c r="C1047" s="76"/>
      <c r="H1047" s="78"/>
    </row>
    <row r="1048" spans="3:8" ht="12">
      <c r="C1048" s="76"/>
      <c r="H1048" s="78"/>
    </row>
    <row r="1049" spans="3:8" ht="12">
      <c r="C1049" s="76"/>
      <c r="H1049" s="78"/>
    </row>
    <row r="1050" spans="3:8" ht="12">
      <c r="C1050" s="76"/>
      <c r="H1050" s="78"/>
    </row>
    <row r="1051" spans="3:8" ht="12">
      <c r="C1051" s="76"/>
      <c r="H1051" s="78"/>
    </row>
    <row r="1052" spans="3:8" ht="12">
      <c r="C1052" s="76"/>
      <c r="H1052" s="78"/>
    </row>
    <row r="1053" spans="3:8" ht="12">
      <c r="C1053" s="76"/>
      <c r="H1053" s="78"/>
    </row>
    <row r="1054" spans="3:8" ht="12">
      <c r="C1054" s="76"/>
      <c r="H1054" s="78"/>
    </row>
    <row r="1055" spans="3:8" ht="12">
      <c r="C1055" s="76"/>
      <c r="H1055" s="78"/>
    </row>
    <row r="1056" spans="3:8" ht="12">
      <c r="C1056" s="76"/>
      <c r="H1056" s="78"/>
    </row>
    <row r="1057" spans="3:8" ht="12">
      <c r="C1057" s="76"/>
      <c r="H1057" s="78"/>
    </row>
    <row r="1058" spans="3:8" ht="12">
      <c r="C1058" s="76"/>
      <c r="H1058" s="78"/>
    </row>
    <row r="1059" spans="3:8" ht="12">
      <c r="C1059" s="76"/>
      <c r="H1059" s="78"/>
    </row>
    <row r="1060" spans="3:8" ht="12">
      <c r="C1060" s="76"/>
      <c r="H1060" s="78"/>
    </row>
    <row r="1061" spans="3:8" ht="12">
      <c r="C1061" s="76"/>
      <c r="H1061" s="78"/>
    </row>
    <row r="1062" spans="3:8" ht="12">
      <c r="C1062" s="76"/>
      <c r="H1062" s="78"/>
    </row>
    <row r="1063" spans="3:8" ht="12">
      <c r="C1063" s="76"/>
      <c r="H1063" s="78"/>
    </row>
    <row r="1064" spans="3:8" ht="12">
      <c r="C1064" s="76"/>
      <c r="H1064" s="78"/>
    </row>
    <row r="1065" spans="3:8" ht="12">
      <c r="C1065" s="76"/>
      <c r="H1065" s="78"/>
    </row>
    <row r="1066" spans="3:8" ht="12">
      <c r="C1066" s="76"/>
      <c r="H1066" s="78"/>
    </row>
    <row r="1067" spans="3:8" ht="12">
      <c r="C1067" s="76"/>
      <c r="H1067" s="78"/>
    </row>
    <row r="1068" spans="3:8" ht="12">
      <c r="C1068" s="76"/>
      <c r="H1068" s="78"/>
    </row>
    <row r="1069" spans="3:8" ht="12">
      <c r="C1069" s="76"/>
      <c r="H1069" s="78"/>
    </row>
    <row r="1070" spans="3:8" ht="12">
      <c r="C1070" s="76"/>
      <c r="H1070" s="78"/>
    </row>
    <row r="1071" spans="3:8" ht="12">
      <c r="C1071" s="76"/>
      <c r="H1071" s="78"/>
    </row>
    <row r="1072" spans="3:8" ht="12">
      <c r="C1072" s="76"/>
      <c r="H1072" s="78"/>
    </row>
    <row r="1073" spans="3:8" ht="12">
      <c r="C1073" s="76"/>
      <c r="H1073" s="78"/>
    </row>
    <row r="1074" spans="3:8" ht="12">
      <c r="C1074" s="76"/>
      <c r="H1074" s="78"/>
    </row>
    <row r="1075" spans="3:8" ht="12">
      <c r="C1075" s="76"/>
      <c r="H1075" s="78"/>
    </row>
    <row r="1076" spans="3:8" ht="12">
      <c r="C1076" s="76"/>
      <c r="H1076" s="78"/>
    </row>
    <row r="1077" spans="3:8" ht="12">
      <c r="C1077" s="76"/>
      <c r="H1077" s="78"/>
    </row>
    <row r="1078" spans="3:8" ht="12">
      <c r="C1078" s="76"/>
      <c r="H1078" s="78"/>
    </row>
    <row r="1079" spans="3:8" ht="12">
      <c r="C1079" s="76"/>
      <c r="H1079" s="78"/>
    </row>
    <row r="1080" spans="3:8" ht="12">
      <c r="C1080" s="76"/>
      <c r="H1080" s="78"/>
    </row>
    <row r="1081" spans="3:8" ht="12">
      <c r="C1081" s="76"/>
      <c r="H1081" s="78"/>
    </row>
    <row r="1082" spans="3:8" ht="12">
      <c r="C1082" s="76"/>
      <c r="H1082" s="78"/>
    </row>
    <row r="1083" spans="3:8" ht="12">
      <c r="C1083" s="76"/>
      <c r="H1083" s="78"/>
    </row>
    <row r="1084" spans="3:8" ht="12">
      <c r="C1084" s="76"/>
      <c r="H1084" s="78"/>
    </row>
    <row r="1085" spans="3:8" ht="12">
      <c r="C1085" s="76"/>
      <c r="H1085" s="78"/>
    </row>
    <row r="1086" spans="3:8" ht="12">
      <c r="C1086" s="76"/>
      <c r="H1086" s="78"/>
    </row>
    <row r="1087" spans="3:8" ht="12">
      <c r="C1087" s="76"/>
      <c r="H1087" s="78"/>
    </row>
    <row r="1088" spans="3:8" ht="12">
      <c r="C1088" s="76"/>
      <c r="H1088" s="78"/>
    </row>
    <row r="1089" spans="3:8" ht="12">
      <c r="C1089" s="76"/>
      <c r="H1089" s="78"/>
    </row>
    <row r="1090" spans="3:8" ht="12">
      <c r="C1090" s="76"/>
      <c r="H1090" s="78"/>
    </row>
    <row r="1091" spans="3:8" ht="12">
      <c r="C1091" s="76"/>
      <c r="H1091" s="78"/>
    </row>
    <row r="1092" spans="3:8" ht="12">
      <c r="C1092" s="76"/>
      <c r="H1092" s="78"/>
    </row>
    <row r="1093" spans="3:8" ht="12">
      <c r="C1093" s="76"/>
      <c r="H1093" s="78"/>
    </row>
    <row r="1094" spans="3:8" ht="12">
      <c r="C1094" s="76"/>
      <c r="H1094" s="78"/>
    </row>
    <row r="1095" spans="3:8" ht="12">
      <c r="C1095" s="76"/>
      <c r="H1095" s="78"/>
    </row>
    <row r="1096" spans="3:8" ht="12">
      <c r="C1096" s="76"/>
      <c r="H1096" s="78"/>
    </row>
    <row r="1097" spans="3:8" ht="12">
      <c r="C1097" s="76"/>
      <c r="H1097" s="78"/>
    </row>
    <row r="1098" spans="3:8" ht="12">
      <c r="C1098" s="76"/>
      <c r="H1098" s="78"/>
    </row>
    <row r="1099" spans="3:8" ht="12">
      <c r="C1099" s="76"/>
      <c r="H1099" s="78"/>
    </row>
    <row r="1100" spans="3:8" ht="12">
      <c r="C1100" s="76"/>
      <c r="H1100" s="78"/>
    </row>
    <row r="1101" spans="3:8" ht="12">
      <c r="C1101" s="76"/>
      <c r="H1101" s="78"/>
    </row>
    <row r="1102" spans="3:8" ht="12">
      <c r="C1102" s="76"/>
      <c r="H1102" s="78"/>
    </row>
    <row r="1103" spans="3:8" ht="12">
      <c r="C1103" s="76"/>
      <c r="H1103" s="78"/>
    </row>
    <row r="1104" spans="3:8" ht="12">
      <c r="C1104" s="76"/>
      <c r="H1104" s="78"/>
    </row>
    <row r="1105" spans="3:8" ht="12">
      <c r="C1105" s="76"/>
      <c r="H1105" s="78"/>
    </row>
    <row r="1106" spans="3:8" ht="12">
      <c r="C1106" s="76"/>
      <c r="H1106" s="78"/>
    </row>
    <row r="1107" spans="3:8" ht="12">
      <c r="C1107" s="76"/>
      <c r="H1107" s="78"/>
    </row>
    <row r="1108" spans="3:8" ht="12">
      <c r="C1108" s="76"/>
      <c r="H1108" s="78"/>
    </row>
    <row r="1109" spans="3:8" ht="12">
      <c r="C1109" s="76"/>
      <c r="H1109" s="78"/>
    </row>
    <row r="1110" spans="3:8" ht="12">
      <c r="C1110" s="76"/>
      <c r="H1110" s="78"/>
    </row>
    <row r="1111" spans="3:8" ht="12">
      <c r="C1111" s="76"/>
      <c r="H1111" s="78"/>
    </row>
    <row r="1112" spans="3:8" ht="12">
      <c r="C1112" s="76"/>
      <c r="H1112" s="78"/>
    </row>
    <row r="1113" spans="3:8" ht="12">
      <c r="C1113" s="76"/>
      <c r="H1113" s="78"/>
    </row>
    <row r="1114" spans="3:8" ht="12">
      <c r="C1114" s="76"/>
      <c r="H1114" s="78"/>
    </row>
    <row r="1115" spans="3:8" ht="12">
      <c r="C1115" s="76"/>
      <c r="H1115" s="78"/>
    </row>
    <row r="1116" spans="3:8" ht="12">
      <c r="C1116" s="76"/>
      <c r="H1116" s="78"/>
    </row>
    <row r="1117" spans="3:8" ht="12">
      <c r="C1117" s="76"/>
      <c r="H1117" s="78"/>
    </row>
    <row r="1118" spans="3:8" ht="12">
      <c r="C1118" s="76"/>
      <c r="H1118" s="78"/>
    </row>
    <row r="1119" spans="3:8" ht="12">
      <c r="C1119" s="76"/>
      <c r="H1119" s="78"/>
    </row>
    <row r="1120" spans="3:8" ht="12">
      <c r="C1120" s="76"/>
      <c r="H1120" s="78"/>
    </row>
    <row r="1121" spans="3:8" ht="12">
      <c r="C1121" s="76"/>
      <c r="H1121" s="78"/>
    </row>
    <row r="1122" spans="3:8" ht="12">
      <c r="C1122" s="76"/>
      <c r="H1122" s="78"/>
    </row>
    <row r="1123" spans="3:8" ht="12">
      <c r="C1123" s="76"/>
      <c r="H1123" s="78"/>
    </row>
    <row r="1124" spans="3:8" ht="12">
      <c r="C1124" s="76"/>
      <c r="H1124" s="78"/>
    </row>
    <row r="1125" spans="3:8" ht="12">
      <c r="C1125" s="76"/>
      <c r="H1125" s="78"/>
    </row>
    <row r="1126" spans="3:8" ht="12">
      <c r="C1126" s="76"/>
      <c r="H1126" s="78"/>
    </row>
    <row r="1127" spans="3:8" ht="12">
      <c r="C1127" s="76"/>
      <c r="H1127" s="78"/>
    </row>
    <row r="1128" spans="3:8" ht="12">
      <c r="C1128" s="76"/>
      <c r="H1128" s="78"/>
    </row>
    <row r="1129" spans="3:8" ht="12">
      <c r="C1129" s="76"/>
      <c r="H1129" s="78"/>
    </row>
    <row r="1130" spans="3:8" ht="12">
      <c r="C1130" s="76"/>
      <c r="H1130" s="78"/>
    </row>
    <row r="1131" spans="3:8" ht="12">
      <c r="C1131" s="76"/>
      <c r="H1131" s="78"/>
    </row>
    <row r="1132" spans="3:8" ht="12">
      <c r="C1132" s="76"/>
      <c r="H1132" s="78"/>
    </row>
    <row r="1133" spans="3:8" ht="12">
      <c r="C1133" s="76"/>
      <c r="H1133" s="78"/>
    </row>
    <row r="1134" spans="3:8" ht="12">
      <c r="C1134" s="76"/>
      <c r="H1134" s="78"/>
    </row>
    <row r="1135" spans="3:8" ht="12">
      <c r="C1135" s="76"/>
      <c r="H1135" s="78"/>
    </row>
    <row r="1136" spans="3:8" ht="12">
      <c r="C1136" s="76"/>
      <c r="H1136" s="78"/>
    </row>
    <row r="1137" spans="3:8" ht="12">
      <c r="C1137" s="76"/>
      <c r="H1137" s="78"/>
    </row>
    <row r="1138" spans="3:8" ht="12">
      <c r="C1138" s="76"/>
      <c r="H1138" s="78"/>
    </row>
    <row r="1139" spans="3:8" ht="12">
      <c r="C1139" s="76"/>
      <c r="H1139" s="78"/>
    </row>
    <row r="1140" spans="3:8" ht="12">
      <c r="C1140" s="76"/>
      <c r="H1140" s="78"/>
    </row>
    <row r="1141" spans="3:8" ht="12">
      <c r="C1141" s="76"/>
      <c r="H1141" s="78"/>
    </row>
    <row r="1142" spans="3:8" ht="12">
      <c r="C1142" s="76"/>
      <c r="H1142" s="78"/>
    </row>
    <row r="1143" spans="3:8" ht="12">
      <c r="C1143" s="76"/>
      <c r="H1143" s="78"/>
    </row>
    <row r="1144" spans="3:8" ht="12">
      <c r="C1144" s="76"/>
      <c r="H1144" s="78"/>
    </row>
    <row r="1145" spans="3:8" ht="12">
      <c r="C1145" s="76"/>
      <c r="H1145" s="78"/>
    </row>
    <row r="1146" spans="3:8" ht="12">
      <c r="C1146" s="76"/>
      <c r="H1146" s="78"/>
    </row>
    <row r="1147" spans="3:8" ht="12">
      <c r="C1147" s="76"/>
      <c r="H1147" s="78"/>
    </row>
    <row r="1148" spans="3:8" ht="12">
      <c r="C1148" s="76"/>
      <c r="H1148" s="78"/>
    </row>
    <row r="1149" spans="3:8" ht="12">
      <c r="C1149" s="76"/>
      <c r="H1149" s="78"/>
    </row>
    <row r="1150" spans="3:8" ht="12">
      <c r="C1150" s="76"/>
      <c r="H1150" s="78"/>
    </row>
    <row r="1151" spans="3:8" ht="12">
      <c r="C1151" s="76"/>
      <c r="H1151" s="78"/>
    </row>
    <row r="1152" spans="3:8" ht="12">
      <c r="C1152" s="76"/>
      <c r="H1152" s="78"/>
    </row>
    <row r="1153" spans="3:8" ht="12">
      <c r="C1153" s="76"/>
      <c r="H1153" s="78"/>
    </row>
    <row r="1154" spans="3:8" ht="12">
      <c r="C1154" s="76"/>
      <c r="H1154" s="78"/>
    </row>
    <row r="1155" spans="3:8" ht="12">
      <c r="C1155" s="76"/>
      <c r="H1155" s="78"/>
    </row>
    <row r="1156" spans="3:8" ht="12">
      <c r="C1156" s="76"/>
      <c r="H1156" s="78"/>
    </row>
    <row r="1157" spans="3:8" ht="12">
      <c r="C1157" s="76"/>
      <c r="H1157" s="78"/>
    </row>
    <row r="1158" spans="3:8" ht="12">
      <c r="C1158" s="76"/>
      <c r="H1158" s="78"/>
    </row>
    <row r="1159" spans="3:8" ht="12">
      <c r="C1159" s="76"/>
      <c r="H1159" s="78"/>
    </row>
    <row r="1160" spans="3:8" ht="12">
      <c r="C1160" s="76"/>
      <c r="H1160" s="78"/>
    </row>
    <row r="1161" spans="3:8" ht="12">
      <c r="C1161" s="76"/>
      <c r="H1161" s="78"/>
    </row>
    <row r="1162" spans="3:8" ht="12">
      <c r="C1162" s="76"/>
      <c r="H1162" s="78"/>
    </row>
    <row r="1163" spans="3:8" ht="12">
      <c r="C1163" s="76"/>
      <c r="H1163" s="78"/>
    </row>
    <row r="1164" spans="3:8" ht="12">
      <c r="C1164" s="76"/>
      <c r="H1164" s="78"/>
    </row>
    <row r="1165" spans="3:8" ht="12">
      <c r="C1165" s="76"/>
      <c r="H1165" s="78"/>
    </row>
    <row r="1166" spans="3:8" ht="12">
      <c r="C1166" s="76"/>
      <c r="H1166" s="78"/>
    </row>
    <row r="1167" spans="3:8" ht="12">
      <c r="C1167" s="76"/>
      <c r="H1167" s="78"/>
    </row>
    <row r="1168" spans="3:8" ht="12">
      <c r="C1168" s="76"/>
      <c r="H1168" s="78"/>
    </row>
    <row r="1169" spans="3:8" ht="12">
      <c r="C1169" s="76"/>
      <c r="H1169" s="78"/>
    </row>
    <row r="1170" spans="3:8" ht="12">
      <c r="C1170" s="76"/>
      <c r="H1170" s="78"/>
    </row>
    <row r="1171" spans="3:8" ht="12">
      <c r="C1171" s="76"/>
      <c r="H1171" s="78"/>
    </row>
    <row r="1172" spans="3:8" ht="12">
      <c r="C1172" s="76"/>
      <c r="H1172" s="78"/>
    </row>
    <row r="1173" spans="3:8" ht="12">
      <c r="C1173" s="76"/>
      <c r="H1173" s="78"/>
    </row>
    <row r="1174" spans="3:8" ht="12">
      <c r="C1174" s="76"/>
      <c r="H1174" s="78"/>
    </row>
    <row r="1175" spans="3:8" ht="12">
      <c r="C1175" s="76"/>
      <c r="H1175" s="78"/>
    </row>
    <row r="1176" spans="3:8" ht="12">
      <c r="C1176" s="76"/>
      <c r="H1176" s="78"/>
    </row>
    <row r="1177" spans="3:8" ht="12">
      <c r="C1177" s="76"/>
      <c r="H1177" s="78"/>
    </row>
    <row r="1178" spans="3:8" ht="12">
      <c r="C1178" s="76"/>
      <c r="H1178" s="78"/>
    </row>
    <row r="1179" spans="3:8" ht="12">
      <c r="C1179" s="76"/>
      <c r="H1179" s="78"/>
    </row>
    <row r="1180" spans="3:8" ht="12">
      <c r="C1180" s="76"/>
      <c r="H1180" s="78"/>
    </row>
    <row r="1181" spans="3:8" ht="12">
      <c r="C1181" s="76"/>
      <c r="H1181" s="78"/>
    </row>
    <row r="1182" spans="3:8" ht="12">
      <c r="C1182" s="76"/>
      <c r="H1182" s="78"/>
    </row>
    <row r="1183" spans="3:8" ht="12">
      <c r="C1183" s="76"/>
      <c r="H1183" s="78"/>
    </row>
    <row r="1184" spans="3:8" ht="12">
      <c r="C1184" s="76"/>
      <c r="H1184" s="78"/>
    </row>
    <row r="1185" spans="3:8" ht="12">
      <c r="C1185" s="76"/>
      <c r="H1185" s="78"/>
    </row>
    <row r="1186" spans="3:8" ht="12">
      <c r="C1186" s="76"/>
      <c r="H1186" s="78"/>
    </row>
    <row r="1187" spans="3:8" ht="12">
      <c r="C1187" s="76"/>
      <c r="H1187" s="78"/>
    </row>
    <row r="1188" spans="3:8" ht="12">
      <c r="C1188" s="76"/>
      <c r="H1188" s="78"/>
    </row>
    <row r="1189" spans="3:8" ht="12">
      <c r="C1189" s="76"/>
      <c r="H1189" s="78"/>
    </row>
    <row r="1190" spans="3:8" ht="12">
      <c r="C1190" s="76"/>
      <c r="H1190" s="78"/>
    </row>
    <row r="1191" spans="3:8" ht="12">
      <c r="C1191" s="76"/>
      <c r="H1191" s="78"/>
    </row>
    <row r="1192" spans="3:8" ht="12">
      <c r="C1192" s="76"/>
      <c r="H1192" s="78"/>
    </row>
    <row r="1193" spans="3:8" ht="12">
      <c r="C1193" s="76"/>
      <c r="H1193" s="78"/>
    </row>
    <row r="1194" spans="3:8" ht="12">
      <c r="C1194" s="76"/>
      <c r="H1194" s="78"/>
    </row>
    <row r="1195" spans="3:8" ht="12">
      <c r="C1195" s="76"/>
      <c r="H1195" s="78"/>
    </row>
    <row r="1196" spans="3:8" ht="12">
      <c r="C1196" s="76"/>
      <c r="H1196" s="78"/>
    </row>
    <row r="1197" spans="3:8" ht="12">
      <c r="C1197" s="76"/>
      <c r="H1197" s="78"/>
    </row>
    <row r="1198" spans="3:8" ht="12">
      <c r="C1198" s="76"/>
      <c r="H1198" s="78"/>
    </row>
    <row r="1199" spans="3:8" ht="12">
      <c r="C1199" s="76"/>
      <c r="H1199" s="78"/>
    </row>
    <row r="1200" spans="3:8" ht="12">
      <c r="C1200" s="76"/>
      <c r="H1200" s="78"/>
    </row>
    <row r="1201" spans="3:8" ht="12">
      <c r="C1201" s="76"/>
      <c r="H1201" s="78"/>
    </row>
    <row r="1202" spans="3:8" ht="12">
      <c r="C1202" s="76"/>
      <c r="H1202" s="78"/>
    </row>
    <row r="1203" spans="3:8" ht="12">
      <c r="C1203" s="76"/>
      <c r="H1203" s="78"/>
    </row>
    <row r="1204" spans="3:8" ht="12">
      <c r="C1204" s="76"/>
      <c r="H1204" s="78"/>
    </row>
    <row r="1205" spans="3:8" ht="12">
      <c r="C1205" s="76"/>
      <c r="H1205" s="78"/>
    </row>
    <row r="1206" spans="3:8" ht="12">
      <c r="C1206" s="76"/>
      <c r="H1206" s="78"/>
    </row>
    <row r="1207" spans="3:8" ht="12">
      <c r="C1207" s="76"/>
      <c r="H1207" s="78"/>
    </row>
    <row r="1208" spans="3:8" ht="12">
      <c r="C1208" s="76"/>
      <c r="H1208" s="78"/>
    </row>
    <row r="1209" spans="3:8" ht="12">
      <c r="C1209" s="76"/>
      <c r="H1209" s="78"/>
    </row>
    <row r="1210" spans="3:8" ht="12">
      <c r="C1210" s="76"/>
      <c r="H1210" s="78"/>
    </row>
    <row r="1211" spans="3:8" ht="12">
      <c r="C1211" s="76"/>
      <c r="H1211" s="78"/>
    </row>
    <row r="1212" spans="3:8" ht="12">
      <c r="C1212" s="76"/>
      <c r="H1212" s="78"/>
    </row>
    <row r="1213" spans="3:8" ht="12">
      <c r="C1213" s="76"/>
      <c r="H1213" s="78"/>
    </row>
    <row r="1214" spans="3:8" ht="12">
      <c r="C1214" s="76"/>
      <c r="H1214" s="78"/>
    </row>
    <row r="1215" spans="3:8" ht="12">
      <c r="C1215" s="76"/>
      <c r="H1215" s="78"/>
    </row>
    <row r="1216" spans="3:8" ht="12">
      <c r="C1216" s="76"/>
      <c r="H1216" s="78"/>
    </row>
    <row r="1217" spans="3:8" ht="12">
      <c r="C1217" s="76"/>
      <c r="H1217" s="78"/>
    </row>
    <row r="1218" spans="3:8" ht="12">
      <c r="C1218" s="76"/>
      <c r="H1218" s="78"/>
    </row>
    <row r="1219" spans="3:8" ht="12">
      <c r="C1219" s="76"/>
      <c r="H1219" s="78"/>
    </row>
    <row r="1220" spans="3:8" ht="12">
      <c r="C1220" s="76"/>
      <c r="H1220" s="78"/>
    </row>
    <row r="1221" spans="3:8" ht="12">
      <c r="C1221" s="76"/>
      <c r="H1221" s="78"/>
    </row>
    <row r="1222" spans="3:8" ht="12">
      <c r="C1222" s="76"/>
      <c r="H1222" s="78"/>
    </row>
    <row r="1223" spans="3:8" ht="12">
      <c r="C1223" s="76"/>
      <c r="H1223" s="78"/>
    </row>
    <row r="1224" spans="3:8" ht="12">
      <c r="C1224" s="76"/>
      <c r="H1224" s="78"/>
    </row>
    <row r="1225" spans="3:8" ht="12">
      <c r="C1225" s="76"/>
      <c r="H1225" s="78"/>
    </row>
    <row r="1226" spans="3:8" ht="12">
      <c r="C1226" s="76"/>
      <c r="H1226" s="78"/>
    </row>
    <row r="1227" spans="3:8" ht="12">
      <c r="C1227" s="76"/>
      <c r="H1227" s="78"/>
    </row>
    <row r="1228" spans="3:8" ht="12">
      <c r="C1228" s="76"/>
      <c r="H1228" s="78"/>
    </row>
    <row r="1229" spans="3:8" ht="12">
      <c r="C1229" s="76"/>
      <c r="H1229" s="78"/>
    </row>
    <row r="1230" spans="3:8" ht="12">
      <c r="C1230" s="76"/>
      <c r="H1230" s="78"/>
    </row>
    <row r="1231" spans="3:8" ht="12">
      <c r="C1231" s="76"/>
      <c r="H1231" s="78"/>
    </row>
    <row r="1232" spans="3:8" ht="12">
      <c r="C1232" s="76"/>
      <c r="H1232" s="78"/>
    </row>
    <row r="1233" spans="3:8" ht="12">
      <c r="C1233" s="76"/>
      <c r="H1233" s="78"/>
    </row>
    <row r="1234" spans="3:8" ht="12">
      <c r="C1234" s="76"/>
      <c r="H1234" s="78"/>
    </row>
    <row r="1235" spans="3:8" ht="12">
      <c r="C1235" s="76"/>
      <c r="H1235" s="78"/>
    </row>
    <row r="1236" spans="3:8" ht="12">
      <c r="C1236" s="76"/>
      <c r="H1236" s="78"/>
    </row>
    <row r="1237" spans="3:8" ht="12">
      <c r="C1237" s="76"/>
      <c r="H1237" s="78"/>
    </row>
    <row r="1238" spans="3:8" ht="12">
      <c r="C1238" s="76"/>
      <c r="H1238" s="78"/>
    </row>
    <row r="1239" spans="3:8" ht="12">
      <c r="C1239" s="76"/>
      <c r="H1239" s="78"/>
    </row>
    <row r="1240" spans="3:8" ht="12">
      <c r="C1240" s="76"/>
      <c r="H1240" s="78"/>
    </row>
    <row r="1241" spans="3:8" ht="12">
      <c r="C1241" s="76"/>
      <c r="H1241" s="78"/>
    </row>
    <row r="1242" spans="3:8" ht="12">
      <c r="C1242" s="76"/>
      <c r="H1242" s="78"/>
    </row>
    <row r="1243" spans="3:8" ht="12">
      <c r="C1243" s="76"/>
      <c r="H1243" s="78"/>
    </row>
    <row r="1244" spans="3:8" ht="12">
      <c r="C1244" s="76"/>
      <c r="H1244" s="78"/>
    </row>
    <row r="1245" spans="3:8" ht="12">
      <c r="C1245" s="76"/>
      <c r="H1245" s="78"/>
    </row>
    <row r="1246" spans="3:8" ht="12">
      <c r="C1246" s="76"/>
      <c r="H1246" s="78"/>
    </row>
    <row r="1247" spans="3:8" ht="12">
      <c r="C1247" s="76"/>
      <c r="H1247" s="78"/>
    </row>
    <row r="1248" spans="3:8" ht="12">
      <c r="C1248" s="76"/>
      <c r="H1248" s="78"/>
    </row>
    <row r="1249" spans="3:8" ht="12">
      <c r="C1249" s="76"/>
      <c r="H1249" s="78"/>
    </row>
    <row r="1250" spans="3:8" ht="12">
      <c r="C1250" s="76"/>
      <c r="H1250" s="78"/>
    </row>
    <row r="1251" spans="3:8" ht="12">
      <c r="C1251" s="76"/>
      <c r="H1251" s="78"/>
    </row>
    <row r="1252" spans="3:8" ht="12">
      <c r="C1252" s="76"/>
      <c r="H1252" s="78"/>
    </row>
    <row r="1253" spans="3:8" ht="12">
      <c r="C1253" s="76"/>
      <c r="H1253" s="78"/>
    </row>
    <row r="1254" spans="3:8" ht="12">
      <c r="C1254" s="76"/>
      <c r="H1254" s="78"/>
    </row>
    <row r="1255" spans="3:8" ht="12">
      <c r="C1255" s="76"/>
      <c r="H1255" s="78"/>
    </row>
    <row r="1256" spans="3:8" ht="12">
      <c r="C1256" s="76"/>
      <c r="H1256" s="78"/>
    </row>
    <row r="1257" spans="3:8" ht="12">
      <c r="C1257" s="76"/>
      <c r="H1257" s="78"/>
    </row>
    <row r="1258" spans="3:8" ht="12">
      <c r="C1258" s="76"/>
      <c r="H1258" s="78"/>
    </row>
    <row r="1259" spans="3:8" ht="12">
      <c r="C1259" s="76"/>
      <c r="H1259" s="78"/>
    </row>
    <row r="1260" spans="3:8" ht="12">
      <c r="C1260" s="76"/>
      <c r="H1260" s="78"/>
    </row>
    <row r="1261" spans="3:8" ht="12">
      <c r="C1261" s="76"/>
      <c r="H1261" s="78"/>
    </row>
    <row r="1262" spans="3:8" ht="12">
      <c r="C1262" s="76"/>
      <c r="H1262" s="78"/>
    </row>
    <row r="1263" spans="3:8" ht="12">
      <c r="C1263" s="76"/>
      <c r="H1263" s="78"/>
    </row>
    <row r="1264" spans="3:8" ht="12">
      <c r="C1264" s="76"/>
      <c r="H1264" s="78"/>
    </row>
    <row r="1265" spans="3:8" ht="12">
      <c r="C1265" s="76"/>
      <c r="H1265" s="78"/>
    </row>
    <row r="1266" spans="3:8" ht="12">
      <c r="C1266" s="76"/>
      <c r="H1266" s="78"/>
    </row>
    <row r="1267" spans="3:8" ht="12">
      <c r="C1267" s="76"/>
      <c r="H1267" s="78"/>
    </row>
    <row r="1268" spans="3:8" ht="12">
      <c r="C1268" s="76"/>
      <c r="H1268" s="78"/>
    </row>
    <row r="1269" spans="3:8" ht="12">
      <c r="C1269" s="76"/>
      <c r="H1269" s="78"/>
    </row>
    <row r="1270" spans="3:8" ht="12">
      <c r="C1270" s="76"/>
      <c r="H1270" s="78"/>
    </row>
    <row r="1271" spans="3:8" ht="12">
      <c r="C1271" s="76"/>
      <c r="H1271" s="78"/>
    </row>
    <row r="1272" spans="3:8" ht="12">
      <c r="C1272" s="76"/>
      <c r="H1272" s="78"/>
    </row>
    <row r="1273" spans="3:8" ht="12">
      <c r="C1273" s="76"/>
      <c r="H1273" s="78"/>
    </row>
    <row r="1274" spans="3:8" ht="12">
      <c r="C1274" s="76"/>
      <c r="H1274" s="78"/>
    </row>
    <row r="1275" spans="3:8" ht="12">
      <c r="C1275" s="76"/>
      <c r="H1275" s="78"/>
    </row>
    <row r="1276" spans="3:8" ht="12">
      <c r="C1276" s="76"/>
      <c r="H1276" s="78"/>
    </row>
    <row r="1277" spans="3:8" ht="12">
      <c r="C1277" s="76"/>
      <c r="H1277" s="78"/>
    </row>
    <row r="1278" spans="3:8" ht="12">
      <c r="C1278" s="76"/>
      <c r="H1278" s="78"/>
    </row>
    <row r="1279" spans="3:8" ht="12">
      <c r="C1279" s="76"/>
      <c r="H1279" s="78"/>
    </row>
    <row r="1280" spans="3:8" ht="12">
      <c r="C1280" s="76"/>
      <c r="H1280" s="78"/>
    </row>
    <row r="1281" spans="3:8" ht="12">
      <c r="C1281" s="76"/>
      <c r="H1281" s="78"/>
    </row>
    <row r="1282" spans="3:8" ht="12">
      <c r="C1282" s="76"/>
      <c r="H1282" s="78"/>
    </row>
    <row r="1283" spans="3:8" ht="12">
      <c r="C1283" s="76"/>
      <c r="H1283" s="78"/>
    </row>
    <row r="1284" spans="3:8" ht="12">
      <c r="C1284" s="76"/>
      <c r="H1284" s="78"/>
    </row>
    <row r="1285" spans="3:8" ht="12">
      <c r="C1285" s="76"/>
      <c r="H1285" s="78"/>
    </row>
    <row r="1286" spans="3:8" ht="12">
      <c r="C1286" s="76"/>
      <c r="H1286" s="78"/>
    </row>
    <row r="1287" spans="3:8" ht="12">
      <c r="C1287" s="76"/>
      <c r="H1287" s="78"/>
    </row>
    <row r="1288" spans="3:8" ht="12">
      <c r="C1288" s="76"/>
      <c r="H1288" s="78"/>
    </row>
    <row r="1289" spans="3:8" ht="12">
      <c r="C1289" s="76"/>
      <c r="H1289" s="78"/>
    </row>
    <row r="1290" spans="3:8" ht="12">
      <c r="C1290" s="76"/>
      <c r="H1290" s="78"/>
    </row>
    <row r="1291" spans="3:8" ht="12">
      <c r="C1291" s="76"/>
      <c r="H1291" s="78"/>
    </row>
    <row r="1292" spans="3:8" ht="12">
      <c r="C1292" s="76"/>
      <c r="H1292" s="78"/>
    </row>
    <row r="1293" spans="3:8" ht="12">
      <c r="C1293" s="76"/>
      <c r="H1293" s="78"/>
    </row>
    <row r="1294" spans="3:8" ht="12">
      <c r="C1294" s="76"/>
      <c r="H1294" s="78"/>
    </row>
    <row r="1295" spans="3:8" ht="12">
      <c r="C1295" s="76"/>
      <c r="H1295" s="78"/>
    </row>
    <row r="1296" spans="3:8" ht="12">
      <c r="C1296" s="76"/>
      <c r="H1296" s="78"/>
    </row>
    <row r="1297" spans="3:8" ht="12">
      <c r="C1297" s="76"/>
      <c r="H1297" s="78"/>
    </row>
    <row r="1298" spans="3:8" ht="12">
      <c r="C1298" s="76"/>
      <c r="H1298" s="78"/>
    </row>
    <row r="1299" spans="3:8" ht="12">
      <c r="C1299" s="76"/>
      <c r="H1299" s="78"/>
    </row>
    <row r="1300" spans="3:8" ht="12">
      <c r="C1300" s="76"/>
      <c r="H1300" s="78"/>
    </row>
    <row r="1301" spans="3:8" ht="12">
      <c r="C1301" s="76"/>
      <c r="H1301" s="78"/>
    </row>
    <row r="1302" spans="3:8" ht="12">
      <c r="C1302" s="76"/>
      <c r="H1302" s="78"/>
    </row>
    <row r="1303" spans="3:8" ht="12">
      <c r="C1303" s="76"/>
      <c r="H1303" s="78"/>
    </row>
    <row r="1304" spans="3:8" ht="12">
      <c r="C1304" s="76"/>
      <c r="H1304" s="78"/>
    </row>
    <row r="1305" spans="3:8" ht="12">
      <c r="C1305" s="76"/>
      <c r="H1305" s="78"/>
    </row>
    <row r="1306" spans="3:8" ht="12">
      <c r="C1306" s="76"/>
      <c r="H1306" s="78"/>
    </row>
    <row r="1307" spans="3:8" ht="12">
      <c r="C1307" s="76"/>
      <c r="H1307" s="78"/>
    </row>
    <row r="1308" spans="3:8" ht="12">
      <c r="C1308" s="76"/>
      <c r="H1308" s="78"/>
    </row>
    <row r="1309" spans="3:8" ht="12">
      <c r="C1309" s="76"/>
      <c r="H1309" s="78"/>
    </row>
    <row r="1310" spans="3:8" ht="12">
      <c r="C1310" s="76"/>
      <c r="H1310" s="78"/>
    </row>
    <row r="1311" spans="3:8" ht="12">
      <c r="C1311" s="76"/>
      <c r="H1311" s="78"/>
    </row>
    <row r="1312" spans="3:8" ht="12">
      <c r="C1312" s="76"/>
      <c r="H1312" s="78"/>
    </row>
    <row r="1313" spans="3:8" ht="12">
      <c r="C1313" s="76"/>
      <c r="H1313" s="78"/>
    </row>
    <row r="1314" spans="3:8" ht="12">
      <c r="C1314" s="76"/>
      <c r="H1314" s="78"/>
    </row>
    <row r="1315" spans="3:8" ht="12">
      <c r="C1315" s="76"/>
      <c r="H1315" s="78"/>
    </row>
    <row r="1316" spans="3:8" ht="12">
      <c r="C1316" s="76"/>
      <c r="H1316" s="78"/>
    </row>
    <row r="1317" spans="3:8" ht="12">
      <c r="C1317" s="76"/>
      <c r="H1317" s="78"/>
    </row>
    <row r="1318" spans="3:8" ht="12">
      <c r="C1318" s="76"/>
      <c r="H1318" s="78"/>
    </row>
    <row r="1319" spans="3:8" ht="12">
      <c r="C1319" s="76"/>
      <c r="H1319" s="78"/>
    </row>
    <row r="1320" spans="3:8" ht="12">
      <c r="C1320" s="76"/>
      <c r="H1320" s="78"/>
    </row>
    <row r="1321" spans="3:8" ht="12">
      <c r="C1321" s="76"/>
      <c r="H1321" s="78"/>
    </row>
    <row r="1322" spans="3:8" ht="12">
      <c r="C1322" s="76"/>
      <c r="H1322" s="78"/>
    </row>
    <row r="1323" spans="3:8" ht="12">
      <c r="C1323" s="76"/>
      <c r="H1323" s="78"/>
    </row>
    <row r="1324" spans="3:8" ht="12">
      <c r="C1324" s="76"/>
      <c r="H1324" s="78"/>
    </row>
    <row r="1325" spans="3:8" ht="12">
      <c r="C1325" s="76"/>
      <c r="H1325" s="78"/>
    </row>
    <row r="1326" spans="3:8" ht="12">
      <c r="C1326" s="76"/>
      <c r="H1326" s="78"/>
    </row>
    <row r="1327" spans="3:8" ht="12">
      <c r="C1327" s="76"/>
      <c r="H1327" s="78"/>
    </row>
    <row r="1328" spans="3:8" ht="12">
      <c r="C1328" s="76"/>
      <c r="H1328" s="78"/>
    </row>
    <row r="1329" spans="3:8" ht="12">
      <c r="C1329" s="76"/>
      <c r="H1329" s="78"/>
    </row>
    <row r="1330" spans="3:8" ht="12">
      <c r="C1330" s="76"/>
      <c r="H1330" s="78"/>
    </row>
    <row r="1331" spans="3:8" ht="12">
      <c r="C1331" s="76"/>
      <c r="H1331" s="78"/>
    </row>
    <row r="1332" spans="3:8" ht="12">
      <c r="C1332" s="76"/>
      <c r="H1332" s="78"/>
    </row>
    <row r="1333" spans="3:8" ht="12">
      <c r="C1333" s="76"/>
      <c r="H1333" s="78"/>
    </row>
    <row r="1334" spans="3:8" ht="12">
      <c r="C1334" s="76"/>
      <c r="H1334" s="78"/>
    </row>
    <row r="1335" spans="3:8" ht="12">
      <c r="C1335" s="76"/>
      <c r="H1335" s="78"/>
    </row>
    <row r="1336" spans="3:8" ht="12">
      <c r="C1336" s="76"/>
      <c r="H1336" s="78"/>
    </row>
    <row r="1337" spans="3:8" ht="12">
      <c r="C1337" s="76"/>
      <c r="H1337" s="78"/>
    </row>
    <row r="1338" spans="3:8" ht="12">
      <c r="C1338" s="76"/>
      <c r="H1338" s="78"/>
    </row>
    <row r="1339" spans="3:8" ht="12">
      <c r="C1339" s="76"/>
      <c r="H1339" s="78"/>
    </row>
    <row r="1340" spans="3:8" ht="12">
      <c r="C1340" s="76"/>
      <c r="H1340" s="78"/>
    </row>
    <row r="1341" spans="3:8" ht="12">
      <c r="C1341" s="76"/>
      <c r="H1341" s="78"/>
    </row>
    <row r="1342" spans="3:8" ht="12">
      <c r="C1342" s="76"/>
      <c r="H1342" s="78"/>
    </row>
    <row r="1343" spans="3:8" ht="12">
      <c r="C1343" s="76"/>
      <c r="H1343" s="78"/>
    </row>
    <row r="1344" spans="3:8" ht="12">
      <c r="C1344" s="76"/>
      <c r="H1344" s="78"/>
    </row>
    <row r="1345" spans="3:8" ht="12">
      <c r="C1345" s="76"/>
      <c r="H1345" s="78"/>
    </row>
    <row r="1346" spans="3:8" ht="12">
      <c r="C1346" s="76"/>
      <c r="H1346" s="78"/>
    </row>
    <row r="1347" spans="3:8" ht="12">
      <c r="C1347" s="76"/>
      <c r="H1347" s="78"/>
    </row>
    <row r="1348" spans="3:8" ht="12">
      <c r="C1348" s="76"/>
      <c r="H1348" s="78"/>
    </row>
    <row r="1349" spans="3:8" ht="12">
      <c r="C1349" s="76"/>
      <c r="H1349" s="78"/>
    </row>
    <row r="1350" spans="3:8" ht="12">
      <c r="C1350" s="76"/>
      <c r="H1350" s="78"/>
    </row>
    <row r="1351" spans="3:8" ht="12">
      <c r="C1351" s="76"/>
      <c r="H1351" s="78"/>
    </row>
    <row r="1352" spans="3:8" ht="12">
      <c r="C1352" s="76"/>
      <c r="H1352" s="78"/>
    </row>
    <row r="1353" spans="3:8" ht="12">
      <c r="C1353" s="76"/>
      <c r="H1353" s="78"/>
    </row>
    <row r="1354" spans="3:8" ht="12">
      <c r="C1354" s="76"/>
      <c r="H1354" s="78"/>
    </row>
    <row r="1355" spans="3:8" ht="12">
      <c r="C1355" s="76"/>
      <c r="H1355" s="78"/>
    </row>
    <row r="1356" spans="3:8" ht="12">
      <c r="C1356" s="76"/>
      <c r="H1356" s="78"/>
    </row>
    <row r="1357" spans="3:8" ht="12">
      <c r="C1357" s="76"/>
      <c r="H1357" s="78"/>
    </row>
    <row r="1358" spans="3:8" ht="12">
      <c r="C1358" s="76"/>
      <c r="H1358" s="78"/>
    </row>
    <row r="1359" spans="3:8" ht="12">
      <c r="C1359" s="76"/>
      <c r="H1359" s="78"/>
    </row>
    <row r="1360" spans="3:8" ht="12">
      <c r="C1360" s="76"/>
      <c r="H1360" s="78"/>
    </row>
    <row r="1361" spans="3:8" ht="12">
      <c r="C1361" s="76"/>
      <c r="H1361" s="78"/>
    </row>
    <row r="1362" spans="3:8" ht="12">
      <c r="C1362" s="76"/>
      <c r="H1362" s="78"/>
    </row>
    <row r="1363" spans="3:8" ht="12">
      <c r="C1363" s="76"/>
      <c r="H1363" s="78"/>
    </row>
    <row r="1364" spans="3:8" ht="12">
      <c r="C1364" s="76"/>
      <c r="H1364" s="78"/>
    </row>
    <row r="1365" spans="3:8" ht="12">
      <c r="C1365" s="76"/>
      <c r="H1365" s="78"/>
    </row>
    <row r="1366" spans="3:8" ht="12">
      <c r="C1366" s="76"/>
      <c r="H1366" s="78"/>
    </row>
    <row r="1367" spans="3:8" ht="12">
      <c r="C1367" s="76"/>
      <c r="H1367" s="78"/>
    </row>
    <row r="1368" spans="3:8" ht="12">
      <c r="C1368" s="76"/>
      <c r="H1368" s="78"/>
    </row>
    <row r="1369" spans="3:8" ht="12">
      <c r="C1369" s="76"/>
      <c r="H1369" s="78"/>
    </row>
    <row r="1370" spans="3:8" ht="12">
      <c r="C1370" s="76"/>
      <c r="H1370" s="78"/>
    </row>
    <row r="1371" spans="3:8" ht="12">
      <c r="C1371" s="76"/>
      <c r="H1371" s="78"/>
    </row>
    <row r="1372" spans="3:8" ht="12">
      <c r="C1372" s="76"/>
      <c r="H1372" s="78"/>
    </row>
    <row r="1373" spans="3:8" ht="12">
      <c r="C1373" s="76"/>
      <c r="H1373" s="78"/>
    </row>
    <row r="1374" spans="3:8" ht="12">
      <c r="C1374" s="76"/>
      <c r="H1374" s="78"/>
    </row>
    <row r="1375" spans="3:8" ht="12">
      <c r="C1375" s="76"/>
      <c r="H1375" s="78"/>
    </row>
    <row r="1376" spans="3:8" ht="12">
      <c r="C1376" s="76"/>
      <c r="H1376" s="78"/>
    </row>
    <row r="1377" spans="3:8" ht="12">
      <c r="C1377" s="76"/>
      <c r="H1377" s="78"/>
    </row>
    <row r="1378" spans="3:8" ht="12">
      <c r="C1378" s="76"/>
      <c r="H1378" s="78"/>
    </row>
    <row r="1379" spans="3:8" ht="12">
      <c r="C1379" s="76"/>
      <c r="H1379" s="78"/>
    </row>
    <row r="1380" spans="3:8" ht="12">
      <c r="C1380" s="76"/>
      <c r="H1380" s="78"/>
    </row>
    <row r="1381" spans="3:8" ht="12">
      <c r="C1381" s="76"/>
      <c r="H1381" s="78"/>
    </row>
    <row r="1382" spans="3:8" ht="12">
      <c r="C1382" s="76"/>
      <c r="H1382" s="78"/>
    </row>
    <row r="1383" spans="3:8" ht="12">
      <c r="C1383" s="76"/>
      <c r="H1383" s="78"/>
    </row>
    <row r="1384" spans="3:8" ht="12">
      <c r="C1384" s="76"/>
      <c r="H1384" s="78"/>
    </row>
    <row r="1385" spans="3:8" ht="12">
      <c r="C1385" s="76"/>
      <c r="H1385" s="78"/>
    </row>
    <row r="1386" spans="3:8" ht="12">
      <c r="C1386" s="76"/>
      <c r="H1386" s="78"/>
    </row>
    <row r="1387" spans="3:8" ht="12">
      <c r="C1387" s="76"/>
      <c r="H1387" s="78"/>
    </row>
    <row r="1388" spans="3:8" ht="12">
      <c r="C1388" s="76"/>
      <c r="H1388" s="78"/>
    </row>
    <row r="1389" spans="3:8" ht="12">
      <c r="C1389" s="76"/>
      <c r="H1389" s="78"/>
    </row>
    <row r="1390" spans="3:8" ht="12">
      <c r="C1390" s="76"/>
      <c r="H1390" s="78"/>
    </row>
    <row r="1391" spans="3:8" ht="12">
      <c r="C1391" s="76"/>
      <c r="H1391" s="78"/>
    </row>
    <row r="1392" spans="3:8" ht="12">
      <c r="C1392" s="76"/>
      <c r="H1392" s="78"/>
    </row>
    <row r="1393" spans="3:8" ht="12">
      <c r="C1393" s="76"/>
      <c r="H1393" s="78"/>
    </row>
    <row r="1394" spans="3:8" ht="12">
      <c r="C1394" s="76"/>
      <c r="H1394" s="78"/>
    </row>
    <row r="1395" spans="3:8" ht="12">
      <c r="C1395" s="76"/>
      <c r="H1395" s="78"/>
    </row>
    <row r="1396" spans="3:8" ht="12">
      <c r="C1396" s="76"/>
      <c r="H1396" s="78"/>
    </row>
    <row r="1397" spans="3:8" ht="12">
      <c r="C1397" s="76"/>
      <c r="H1397" s="78"/>
    </row>
    <row r="1398" spans="3:8" ht="12">
      <c r="C1398" s="76"/>
      <c r="H1398" s="78"/>
    </row>
    <row r="1399" spans="3:8" ht="12">
      <c r="C1399" s="76"/>
      <c r="H1399" s="78"/>
    </row>
    <row r="1400" spans="3:8" ht="12">
      <c r="C1400" s="76"/>
      <c r="H1400" s="78"/>
    </row>
    <row r="1401" spans="3:8" ht="12">
      <c r="C1401" s="76"/>
      <c r="H1401" s="78"/>
    </row>
    <row r="1402" spans="3:8" ht="12">
      <c r="C1402" s="76"/>
      <c r="H1402" s="78"/>
    </row>
    <row r="1403" spans="3:8" ht="12">
      <c r="C1403" s="76"/>
      <c r="H1403" s="78"/>
    </row>
    <row r="1404" spans="3:8" ht="12">
      <c r="C1404" s="76"/>
      <c r="H1404" s="78"/>
    </row>
    <row r="1405" spans="3:8" ht="12">
      <c r="C1405" s="76"/>
      <c r="H1405" s="78"/>
    </row>
    <row r="1406" spans="3:8" ht="12">
      <c r="C1406" s="76"/>
      <c r="H1406" s="78"/>
    </row>
    <row r="1407" spans="3:8" ht="12">
      <c r="C1407" s="76"/>
      <c r="H1407" s="78"/>
    </row>
    <row r="1408" spans="3:8" ht="12">
      <c r="C1408" s="76"/>
      <c r="H1408" s="78"/>
    </row>
    <row r="1409" spans="3:8" ht="12">
      <c r="C1409" s="76"/>
      <c r="H1409" s="78"/>
    </row>
    <row r="1410" spans="3:8" ht="12">
      <c r="C1410" s="76"/>
      <c r="H1410" s="78"/>
    </row>
    <row r="1411" spans="3:8" ht="12">
      <c r="C1411" s="76"/>
      <c r="H1411" s="78"/>
    </row>
    <row r="1412" spans="3:8" ht="12">
      <c r="C1412" s="76"/>
      <c r="H1412" s="78"/>
    </row>
    <row r="1413" spans="3:8" ht="12">
      <c r="C1413" s="76"/>
      <c r="H1413" s="78"/>
    </row>
    <row r="1414" spans="3:8" ht="12">
      <c r="C1414" s="76"/>
      <c r="H1414" s="78"/>
    </row>
    <row r="1415" spans="3:8" ht="12">
      <c r="C1415" s="76"/>
      <c r="H1415" s="78"/>
    </row>
    <row r="1416" spans="3:8" ht="12">
      <c r="C1416" s="76"/>
      <c r="H1416" s="78"/>
    </row>
    <row r="1417" spans="3:8" ht="12">
      <c r="C1417" s="76"/>
      <c r="H1417" s="78"/>
    </row>
    <row r="1418" spans="3:8" ht="12">
      <c r="C1418" s="76"/>
      <c r="H1418" s="78"/>
    </row>
    <row r="1419" spans="3:8" ht="12">
      <c r="C1419" s="76"/>
      <c r="H1419" s="78"/>
    </row>
    <row r="1420" spans="3:8" ht="12">
      <c r="C1420" s="76"/>
      <c r="H1420" s="78"/>
    </row>
    <row r="1421" spans="3:8" ht="12">
      <c r="C1421" s="76"/>
      <c r="H1421" s="78"/>
    </row>
    <row r="1422" spans="3:8" ht="12">
      <c r="C1422" s="76"/>
      <c r="H1422" s="78"/>
    </row>
    <row r="1423" spans="3:8" ht="12">
      <c r="C1423" s="76"/>
      <c r="H1423" s="78"/>
    </row>
    <row r="1424" spans="3:8" ht="12">
      <c r="C1424" s="76"/>
      <c r="H1424" s="78"/>
    </row>
    <row r="1425" spans="3:8" ht="12">
      <c r="C1425" s="76"/>
      <c r="H1425" s="78"/>
    </row>
    <row r="1426" spans="3:8" ht="12">
      <c r="C1426" s="76"/>
      <c r="H1426" s="78"/>
    </row>
    <row r="1427" spans="3:8" ht="12">
      <c r="C1427" s="76"/>
      <c r="H1427" s="78"/>
    </row>
    <row r="1428" spans="3:8" ht="12">
      <c r="C1428" s="76"/>
      <c r="H1428" s="78"/>
    </row>
    <row r="1429" spans="3:8" ht="12">
      <c r="C1429" s="76"/>
      <c r="H1429" s="78"/>
    </row>
    <row r="1430" spans="3:8" ht="12">
      <c r="C1430" s="76"/>
      <c r="H1430" s="78"/>
    </row>
    <row r="1431" spans="3:8" ht="12">
      <c r="C1431" s="76"/>
      <c r="H1431" s="78"/>
    </row>
    <row r="1432" spans="3:8" ht="12">
      <c r="C1432" s="76"/>
      <c r="H1432" s="78"/>
    </row>
    <row r="1433" spans="3:8" ht="12">
      <c r="C1433" s="76"/>
      <c r="H1433" s="78"/>
    </row>
    <row r="1434" spans="3:8" ht="12">
      <c r="C1434" s="76"/>
      <c r="H1434" s="78"/>
    </row>
    <row r="1435" spans="3:8" ht="12">
      <c r="C1435" s="76"/>
      <c r="H1435" s="78"/>
    </row>
    <row r="1436" spans="3:8" ht="12">
      <c r="C1436" s="76"/>
      <c r="H1436" s="78"/>
    </row>
    <row r="1437" spans="3:8" ht="12">
      <c r="C1437" s="76"/>
      <c r="H1437" s="78"/>
    </row>
    <row r="1438" spans="3:8" ht="12">
      <c r="C1438" s="76"/>
      <c r="H1438" s="78"/>
    </row>
    <row r="1439" spans="3:8" ht="12">
      <c r="C1439" s="76"/>
      <c r="H1439" s="78"/>
    </row>
    <row r="1440" spans="3:8" ht="12">
      <c r="C1440" s="76"/>
      <c r="H1440" s="78"/>
    </row>
    <row r="1441" spans="3:8" ht="12">
      <c r="C1441" s="76"/>
      <c r="H1441" s="78"/>
    </row>
    <row r="1442" spans="3:8" ht="12">
      <c r="C1442" s="76"/>
      <c r="H1442" s="78"/>
    </row>
    <row r="1443" spans="3:8" ht="12">
      <c r="C1443" s="76"/>
      <c r="H1443" s="78"/>
    </row>
    <row r="1444" spans="3:8" ht="12">
      <c r="C1444" s="76"/>
      <c r="H1444" s="78"/>
    </row>
    <row r="1445" spans="3:8" ht="12">
      <c r="C1445" s="76"/>
      <c r="H1445" s="78"/>
    </row>
    <row r="1446" spans="3:8" ht="12">
      <c r="C1446" s="76"/>
      <c r="H1446" s="78"/>
    </row>
    <row r="1447" spans="3:8" ht="12">
      <c r="C1447" s="76"/>
      <c r="H1447" s="78"/>
    </row>
    <row r="1448" spans="3:8" ht="12">
      <c r="C1448" s="76"/>
      <c r="H1448" s="78"/>
    </row>
    <row r="1449" spans="3:8" ht="12">
      <c r="C1449" s="76"/>
      <c r="H1449" s="78"/>
    </row>
    <row r="1450" spans="3:8" ht="12">
      <c r="C1450" s="76"/>
      <c r="H1450" s="78"/>
    </row>
    <row r="1451" spans="3:8" ht="12">
      <c r="C1451" s="76"/>
      <c r="H1451" s="78"/>
    </row>
    <row r="1452" spans="3:8" ht="12">
      <c r="C1452" s="76"/>
      <c r="H1452" s="78"/>
    </row>
    <row r="1453" spans="3:8" ht="12">
      <c r="C1453" s="76"/>
      <c r="H1453" s="78"/>
    </row>
    <row r="1454" spans="3:8" ht="12">
      <c r="C1454" s="76"/>
      <c r="H1454" s="78"/>
    </row>
    <row r="1455" spans="3:8" ht="12">
      <c r="C1455" s="76"/>
      <c r="H1455" s="78"/>
    </row>
    <row r="1456" spans="3:8" ht="12">
      <c r="C1456" s="76"/>
      <c r="H1456" s="78"/>
    </row>
    <row r="1457" spans="3:8" ht="12">
      <c r="C1457" s="76"/>
      <c r="H1457" s="78"/>
    </row>
    <row r="1458" spans="3:8" ht="12">
      <c r="C1458" s="76"/>
      <c r="H1458" s="78"/>
    </row>
    <row r="1459" spans="3:8" ht="12">
      <c r="C1459" s="76"/>
      <c r="H1459" s="78"/>
    </row>
    <row r="1460" spans="3:8" ht="12">
      <c r="C1460" s="76"/>
      <c r="H1460" s="78"/>
    </row>
    <row r="1461" spans="3:8" ht="12">
      <c r="C1461" s="76"/>
      <c r="H1461" s="78"/>
    </row>
    <row r="1462" spans="3:8" ht="12">
      <c r="C1462" s="76"/>
      <c r="H1462" s="78"/>
    </row>
    <row r="1463" spans="3:8" ht="12">
      <c r="C1463" s="76"/>
      <c r="H1463" s="78"/>
    </row>
    <row r="1464" spans="3:8" ht="12">
      <c r="C1464" s="76"/>
      <c r="H1464" s="78"/>
    </row>
    <row r="1465" spans="3:8" ht="12">
      <c r="C1465" s="76"/>
      <c r="H1465" s="78"/>
    </row>
    <row r="1466" spans="3:8" ht="12">
      <c r="C1466" s="76"/>
      <c r="H1466" s="78"/>
    </row>
    <row r="1467" spans="3:8" ht="12">
      <c r="C1467" s="76"/>
      <c r="H1467" s="78"/>
    </row>
    <row r="1468" spans="3:8" ht="12">
      <c r="C1468" s="76"/>
      <c r="H1468" s="78"/>
    </row>
    <row r="1469" spans="3:8" ht="12">
      <c r="C1469" s="76"/>
      <c r="H1469" s="78"/>
    </row>
    <row r="1470" spans="3:8" ht="12">
      <c r="C1470" s="76"/>
      <c r="H1470" s="78"/>
    </row>
    <row r="1471" spans="3:8" ht="12">
      <c r="C1471" s="76"/>
      <c r="H1471" s="78"/>
    </row>
    <row r="1472" spans="3:8" ht="12">
      <c r="C1472" s="76"/>
      <c r="H1472" s="78"/>
    </row>
    <row r="1473" spans="3:8" ht="12">
      <c r="C1473" s="76"/>
      <c r="H1473" s="78"/>
    </row>
    <row r="1474" spans="3:8" ht="12">
      <c r="C1474" s="76"/>
      <c r="H1474" s="78"/>
    </row>
    <row r="1475" spans="3:8" ht="12">
      <c r="C1475" s="76"/>
      <c r="H1475" s="78"/>
    </row>
    <row r="1476" spans="3:8" ht="12">
      <c r="C1476" s="76"/>
      <c r="H1476" s="78"/>
    </row>
    <row r="1477" spans="3:8" ht="12">
      <c r="C1477" s="76"/>
      <c r="H1477" s="78"/>
    </row>
    <row r="1478" spans="3:8" ht="12">
      <c r="C1478" s="76"/>
      <c r="H1478" s="78"/>
    </row>
    <row r="1479" spans="3:8" ht="12">
      <c r="C1479" s="76"/>
      <c r="H1479" s="78"/>
    </row>
    <row r="1480" spans="3:8" ht="12">
      <c r="C1480" s="76"/>
      <c r="H1480" s="78"/>
    </row>
    <row r="1481" spans="3:8" ht="12">
      <c r="C1481" s="76"/>
      <c r="H1481" s="78"/>
    </row>
    <row r="1482" spans="3:8" ht="12">
      <c r="C1482" s="76"/>
      <c r="H1482" s="78"/>
    </row>
    <row r="1483" spans="3:8" ht="12">
      <c r="C1483" s="76"/>
      <c r="H1483" s="78"/>
    </row>
    <row r="1484" spans="3:8" ht="12">
      <c r="C1484" s="76"/>
      <c r="H1484" s="78"/>
    </row>
    <row r="1485" spans="3:8" ht="12">
      <c r="C1485" s="76"/>
      <c r="H1485" s="78"/>
    </row>
    <row r="1486" spans="3:8" ht="12">
      <c r="C1486" s="76"/>
      <c r="H1486" s="78"/>
    </row>
    <row r="1487" spans="3:8" ht="12">
      <c r="C1487" s="76"/>
      <c r="H1487" s="78"/>
    </row>
    <row r="1488" spans="3:8" ht="12">
      <c r="C1488" s="76"/>
      <c r="H1488" s="78"/>
    </row>
    <row r="1489" spans="3:8" ht="12">
      <c r="C1489" s="76"/>
      <c r="H1489" s="78"/>
    </row>
    <row r="1490" spans="3:8" ht="12">
      <c r="C1490" s="76"/>
      <c r="H1490" s="78"/>
    </row>
    <row r="1491" spans="3:8" ht="12">
      <c r="C1491" s="76"/>
      <c r="H1491" s="78"/>
    </row>
    <row r="1492" spans="3:8" ht="12">
      <c r="C1492" s="76"/>
      <c r="H1492" s="78"/>
    </row>
    <row r="1493" spans="3:8" ht="12">
      <c r="C1493" s="76"/>
      <c r="H1493" s="78"/>
    </row>
    <row r="1494" spans="3:8" ht="12">
      <c r="C1494" s="76"/>
      <c r="H1494" s="78"/>
    </row>
    <row r="1495" spans="3:8" ht="12">
      <c r="C1495" s="76"/>
      <c r="H1495" s="78"/>
    </row>
    <row r="1496" spans="3:8" ht="12">
      <c r="C1496" s="76"/>
      <c r="H1496" s="78"/>
    </row>
    <row r="1497" spans="3:8" ht="12">
      <c r="C1497" s="76"/>
      <c r="H1497" s="78"/>
    </row>
    <row r="1498" spans="3:8" ht="12">
      <c r="C1498" s="76"/>
      <c r="H1498" s="78"/>
    </row>
    <row r="1499" spans="3:8" ht="12">
      <c r="C1499" s="76"/>
      <c r="H1499" s="78"/>
    </row>
    <row r="1500" spans="3:8" ht="12">
      <c r="C1500" s="76"/>
      <c r="H1500" s="78"/>
    </row>
    <row r="1501" spans="3:8" ht="12">
      <c r="C1501" s="76"/>
      <c r="H1501" s="78"/>
    </row>
    <row r="1502" spans="3:8" ht="12">
      <c r="C1502" s="76"/>
      <c r="H1502" s="78"/>
    </row>
    <row r="1503" spans="3:8" ht="12">
      <c r="C1503" s="76"/>
      <c r="H1503" s="78"/>
    </row>
    <row r="1504" spans="3:8" ht="12">
      <c r="C1504" s="76"/>
      <c r="H1504" s="78"/>
    </row>
    <row r="1505" spans="3:8" ht="12">
      <c r="C1505" s="76"/>
      <c r="H1505" s="78"/>
    </row>
    <row r="1506" spans="3:8" ht="12">
      <c r="C1506" s="76"/>
      <c r="H1506" s="78"/>
    </row>
    <row r="1507" spans="3:8" ht="12">
      <c r="C1507" s="76"/>
      <c r="H1507" s="78"/>
    </row>
    <row r="1508" spans="3:8" ht="12">
      <c r="C1508" s="76"/>
      <c r="H1508" s="78"/>
    </row>
    <row r="1509" spans="3:8" ht="12">
      <c r="C1509" s="76"/>
      <c r="H1509" s="78"/>
    </row>
    <row r="1510" spans="3:8" ht="12">
      <c r="C1510" s="76"/>
      <c r="H1510" s="78"/>
    </row>
    <row r="1511" spans="3:8" ht="12">
      <c r="C1511" s="76"/>
      <c r="H1511" s="78"/>
    </row>
    <row r="1512" spans="3:8" ht="12">
      <c r="C1512" s="76"/>
      <c r="H1512" s="78"/>
    </row>
    <row r="1513" spans="3:8" ht="12">
      <c r="C1513" s="76"/>
      <c r="H1513" s="78"/>
    </row>
    <row r="1514" spans="3:8" ht="12">
      <c r="C1514" s="76"/>
      <c r="H1514" s="78"/>
    </row>
    <row r="1515" spans="3:8" ht="12">
      <c r="C1515" s="76"/>
      <c r="H1515" s="78"/>
    </row>
    <row r="1516" spans="3:8" ht="12">
      <c r="C1516" s="76"/>
      <c r="H1516" s="78"/>
    </row>
    <row r="1517" spans="3:8" ht="12">
      <c r="C1517" s="76"/>
      <c r="H1517" s="78"/>
    </row>
    <row r="1518" spans="3:8" ht="12">
      <c r="C1518" s="76"/>
      <c r="H1518" s="78"/>
    </row>
    <row r="1519" spans="3:8" ht="12">
      <c r="C1519" s="76"/>
      <c r="H1519" s="78"/>
    </row>
    <row r="1520" spans="3:8" ht="12">
      <c r="C1520" s="76"/>
      <c r="H1520" s="78"/>
    </row>
    <row r="1521" spans="3:8" ht="12">
      <c r="C1521" s="76"/>
      <c r="H1521" s="78"/>
    </row>
    <row r="1522" spans="3:8" ht="12">
      <c r="C1522" s="76"/>
      <c r="H1522" s="78"/>
    </row>
    <row r="1523" spans="3:8" ht="12">
      <c r="C1523" s="76"/>
      <c r="H1523" s="78"/>
    </row>
    <row r="1524" spans="3:8" ht="12">
      <c r="C1524" s="76"/>
      <c r="H1524" s="78"/>
    </row>
    <row r="1525" spans="3:8" ht="12">
      <c r="C1525" s="76"/>
      <c r="H1525" s="78"/>
    </row>
    <row r="1526" spans="3:8" ht="12">
      <c r="C1526" s="76"/>
      <c r="H1526" s="78"/>
    </row>
    <row r="1527" spans="3:8" ht="12">
      <c r="C1527" s="76"/>
      <c r="H1527" s="78"/>
    </row>
    <row r="1528" spans="3:8" ht="12">
      <c r="C1528" s="76"/>
      <c r="H1528" s="78"/>
    </row>
    <row r="1529" spans="3:8" ht="12">
      <c r="C1529" s="76"/>
      <c r="H1529" s="78"/>
    </row>
    <row r="1530" spans="3:8" ht="12">
      <c r="C1530" s="76"/>
      <c r="H1530" s="78"/>
    </row>
    <row r="1531" spans="3:8" ht="12">
      <c r="C1531" s="76"/>
      <c r="H1531" s="78"/>
    </row>
    <row r="1532" spans="3:8" ht="12">
      <c r="C1532" s="76"/>
      <c r="H1532" s="78"/>
    </row>
    <row r="1533" spans="3:8" ht="12">
      <c r="C1533" s="76"/>
      <c r="H1533" s="78"/>
    </row>
    <row r="1534" spans="3:8" ht="12">
      <c r="C1534" s="76"/>
      <c r="H1534" s="78"/>
    </row>
    <row r="1535" spans="3:8" ht="12">
      <c r="C1535" s="76"/>
      <c r="H1535" s="78"/>
    </row>
    <row r="1536" spans="3:8" ht="12">
      <c r="C1536" s="76"/>
      <c r="H1536" s="78"/>
    </row>
    <row r="1537" spans="3:8" ht="12">
      <c r="C1537" s="76"/>
      <c r="H1537" s="78"/>
    </row>
    <row r="1538" spans="3:8" ht="12">
      <c r="C1538" s="76"/>
      <c r="H1538" s="78"/>
    </row>
    <row r="1539" spans="3:8" ht="12">
      <c r="C1539" s="76"/>
      <c r="H1539" s="78"/>
    </row>
    <row r="1540" spans="3:8" ht="12">
      <c r="C1540" s="76"/>
      <c r="H1540" s="78"/>
    </row>
    <row r="1541" spans="3:8" ht="12">
      <c r="C1541" s="76"/>
      <c r="H1541" s="78"/>
    </row>
    <row r="1542" spans="3:8" ht="12">
      <c r="C1542" s="76"/>
      <c r="H1542" s="78"/>
    </row>
    <row r="1543" spans="3:8" ht="12">
      <c r="C1543" s="76"/>
      <c r="H1543" s="78"/>
    </row>
    <row r="1544" spans="3:8" ht="12">
      <c r="C1544" s="76"/>
      <c r="H1544" s="78"/>
    </row>
    <row r="1545" spans="3:8" ht="12">
      <c r="C1545" s="76"/>
      <c r="H1545" s="78"/>
    </row>
    <row r="1546" spans="3:8" ht="12">
      <c r="C1546" s="76"/>
      <c r="H1546" s="78"/>
    </row>
    <row r="1547" spans="3:8" ht="12">
      <c r="C1547" s="76"/>
      <c r="H1547" s="78"/>
    </row>
    <row r="1548" spans="3:8" ht="12">
      <c r="C1548" s="76"/>
      <c r="H1548" s="78"/>
    </row>
    <row r="1549" spans="3:8" ht="12">
      <c r="C1549" s="76"/>
      <c r="H1549" s="78"/>
    </row>
    <row r="1550" spans="3:8" ht="12">
      <c r="C1550" s="76"/>
      <c r="H1550" s="78"/>
    </row>
    <row r="1551" spans="3:8" ht="12">
      <c r="C1551" s="76"/>
      <c r="H1551" s="78"/>
    </row>
    <row r="1552" spans="3:8" ht="12">
      <c r="C1552" s="76"/>
      <c r="H1552" s="78"/>
    </row>
    <row r="1553" spans="3:8" ht="12">
      <c r="C1553" s="76"/>
      <c r="H1553" s="78"/>
    </row>
    <row r="1554" spans="3:8" ht="12">
      <c r="C1554" s="76"/>
      <c r="H1554" s="78"/>
    </row>
    <row r="1555" spans="3:8" ht="12">
      <c r="C1555" s="76"/>
      <c r="H1555" s="78"/>
    </row>
    <row r="1556" spans="3:8" ht="12">
      <c r="C1556" s="76"/>
      <c r="H1556" s="78"/>
    </row>
    <row r="1557" spans="3:8" ht="12">
      <c r="C1557" s="76"/>
      <c r="H1557" s="78"/>
    </row>
    <row r="1558" spans="3:8" ht="12">
      <c r="C1558" s="76"/>
      <c r="H1558" s="78"/>
    </row>
    <row r="1559" spans="3:8" ht="12">
      <c r="C1559" s="76"/>
      <c r="H1559" s="78"/>
    </row>
    <row r="1560" spans="3:8" ht="12">
      <c r="C1560" s="76"/>
      <c r="H1560" s="78"/>
    </row>
    <row r="1561" spans="3:8" ht="12">
      <c r="C1561" s="76"/>
      <c r="H1561" s="78"/>
    </row>
    <row r="1562" spans="3:8" ht="12">
      <c r="C1562" s="76"/>
      <c r="H1562" s="78"/>
    </row>
    <row r="1563" spans="3:8" ht="12">
      <c r="C1563" s="76"/>
      <c r="H1563" s="78"/>
    </row>
    <row r="1564" spans="3:8" ht="12">
      <c r="C1564" s="76"/>
      <c r="H1564" s="78"/>
    </row>
    <row r="1565" spans="3:8" ht="12">
      <c r="C1565" s="76"/>
      <c r="H1565" s="78"/>
    </row>
    <row r="1566" spans="3:8" ht="12">
      <c r="C1566" s="76"/>
      <c r="H1566" s="78"/>
    </row>
    <row r="1567" spans="3:8" ht="12">
      <c r="C1567" s="76"/>
      <c r="H1567" s="78"/>
    </row>
    <row r="1568" spans="3:8" ht="12">
      <c r="C1568" s="76"/>
      <c r="H1568" s="78"/>
    </row>
    <row r="1569" spans="3:8" ht="12">
      <c r="C1569" s="76"/>
      <c r="H1569" s="78"/>
    </row>
    <row r="1570" spans="3:8" ht="12">
      <c r="C1570" s="76"/>
      <c r="H1570" s="78"/>
    </row>
    <row r="1571" spans="3:8" ht="12">
      <c r="C1571" s="76"/>
      <c r="H1571" s="78"/>
    </row>
    <row r="1572" spans="3:8" ht="12">
      <c r="C1572" s="76"/>
      <c r="H1572" s="78"/>
    </row>
    <row r="1573" spans="3:8" ht="12">
      <c r="C1573" s="76"/>
      <c r="H1573" s="78"/>
    </row>
    <row r="1574" spans="3:8" ht="12">
      <c r="C1574" s="76"/>
      <c r="H1574" s="78"/>
    </row>
    <row r="1575" spans="3:8" ht="12">
      <c r="C1575" s="76"/>
      <c r="H1575" s="78"/>
    </row>
    <row r="1576" spans="3:8" ht="12">
      <c r="C1576" s="76"/>
      <c r="H1576" s="78"/>
    </row>
    <row r="1577" spans="3:8" ht="12">
      <c r="C1577" s="76"/>
      <c r="H1577" s="78"/>
    </row>
    <row r="1578" spans="3:8" ht="12">
      <c r="C1578" s="76"/>
      <c r="H1578" s="78"/>
    </row>
    <row r="1579" spans="3:8" ht="12">
      <c r="C1579" s="76"/>
      <c r="H1579" s="78"/>
    </row>
    <row r="1580" spans="3:8" ht="12">
      <c r="C1580" s="76"/>
      <c r="H1580" s="78"/>
    </row>
    <row r="1581" spans="3:8" ht="12">
      <c r="C1581" s="76"/>
      <c r="H1581" s="78"/>
    </row>
    <row r="1582" spans="3:8" ht="12">
      <c r="C1582" s="76"/>
      <c r="H1582" s="78"/>
    </row>
    <row r="1583" spans="3:8" ht="12">
      <c r="C1583" s="76"/>
      <c r="H1583" s="78"/>
    </row>
    <row r="1584" spans="3:8" ht="12">
      <c r="C1584" s="76"/>
      <c r="H1584" s="78"/>
    </row>
    <row r="1585" spans="3:8" ht="12">
      <c r="C1585" s="76"/>
      <c r="H1585" s="78"/>
    </row>
    <row r="1586" spans="3:8" ht="12">
      <c r="C1586" s="76"/>
      <c r="H1586" s="78"/>
    </row>
    <row r="1587" spans="3:8" ht="12">
      <c r="C1587" s="76"/>
      <c r="H1587" s="78"/>
    </row>
    <row r="1588" spans="3:8" ht="12">
      <c r="C1588" s="76"/>
      <c r="H1588" s="78"/>
    </row>
    <row r="1589" spans="3:8" ht="12">
      <c r="C1589" s="76"/>
      <c r="H1589" s="78"/>
    </row>
    <row r="1590" spans="3:8" ht="12">
      <c r="C1590" s="76"/>
      <c r="H1590" s="78"/>
    </row>
    <row r="1591" spans="3:8" ht="12">
      <c r="C1591" s="76"/>
      <c r="H1591" s="78"/>
    </row>
    <row r="1592" spans="3:8" ht="12">
      <c r="C1592" s="76"/>
      <c r="H1592" s="78"/>
    </row>
    <row r="1593" spans="3:8" ht="12">
      <c r="C1593" s="76"/>
      <c r="H1593" s="78"/>
    </row>
    <row r="1594" spans="3:8" ht="12">
      <c r="C1594" s="76"/>
      <c r="H1594" s="78"/>
    </row>
    <row r="1595" spans="3:8" ht="12">
      <c r="C1595" s="76"/>
      <c r="H1595" s="78"/>
    </row>
    <row r="1596" spans="3:8" ht="12">
      <c r="C1596" s="76"/>
      <c r="H1596" s="78"/>
    </row>
    <row r="1597" spans="3:8" ht="12">
      <c r="C1597" s="76"/>
      <c r="H1597" s="78"/>
    </row>
    <row r="1598" spans="3:8" ht="12">
      <c r="C1598" s="76"/>
      <c r="H1598" s="78"/>
    </row>
    <row r="1599" spans="3:8" ht="12">
      <c r="C1599" s="76"/>
      <c r="H1599" s="78"/>
    </row>
    <row r="1600" spans="3:8" ht="12">
      <c r="C1600" s="76"/>
      <c r="H1600" s="78"/>
    </row>
    <row r="1601" spans="3:8" ht="12">
      <c r="C1601" s="76"/>
      <c r="H1601" s="78"/>
    </row>
    <row r="1602" spans="3:8" ht="12">
      <c r="C1602" s="76"/>
      <c r="H1602" s="78"/>
    </row>
    <row r="1603" spans="3:8" ht="12">
      <c r="C1603" s="76"/>
      <c r="H1603" s="78"/>
    </row>
    <row r="1604" spans="3:8" ht="12">
      <c r="C1604" s="76"/>
      <c r="H1604" s="78"/>
    </row>
    <row r="1605" spans="3:8" ht="12">
      <c r="C1605" s="76"/>
      <c r="H1605" s="78"/>
    </row>
    <row r="1606" spans="3:8" ht="12">
      <c r="C1606" s="76"/>
      <c r="H1606" s="78"/>
    </row>
    <row r="1607" spans="3:8" ht="12">
      <c r="C1607" s="76"/>
      <c r="H1607" s="78"/>
    </row>
    <row r="1608" spans="3:8" ht="12">
      <c r="C1608" s="76"/>
      <c r="H1608" s="78"/>
    </row>
    <row r="1609" spans="3:8" ht="12">
      <c r="C1609" s="76"/>
      <c r="H1609" s="78"/>
    </row>
    <row r="1610" spans="3:8" ht="12">
      <c r="C1610" s="76"/>
      <c r="H1610" s="78"/>
    </row>
    <row r="1611" spans="3:8" ht="12">
      <c r="C1611" s="76"/>
      <c r="H1611" s="78"/>
    </row>
    <row r="1612" spans="3:8" ht="12">
      <c r="C1612" s="76"/>
      <c r="H1612" s="78"/>
    </row>
    <row r="1613" spans="3:8" ht="12">
      <c r="C1613" s="76"/>
      <c r="H1613" s="78"/>
    </row>
    <row r="1614" spans="3:8" ht="12">
      <c r="C1614" s="76"/>
      <c r="H1614" s="78"/>
    </row>
    <row r="1615" spans="3:8" ht="12">
      <c r="C1615" s="76"/>
      <c r="H1615" s="78"/>
    </row>
    <row r="1616" spans="3:8" ht="12">
      <c r="C1616" s="76"/>
      <c r="H1616" s="78"/>
    </row>
    <row r="1617" spans="3:8" ht="12">
      <c r="C1617" s="76"/>
      <c r="H1617" s="78"/>
    </row>
    <row r="1618" spans="3:8" ht="12">
      <c r="C1618" s="76"/>
      <c r="H1618" s="78"/>
    </row>
    <row r="1619" spans="3:8" ht="12">
      <c r="C1619" s="76"/>
      <c r="H1619" s="78"/>
    </row>
    <row r="1620" spans="3:8" ht="12">
      <c r="C1620" s="76"/>
      <c r="H1620" s="78"/>
    </row>
    <row r="1621" spans="3:8" ht="12">
      <c r="C1621" s="76"/>
      <c r="H1621" s="78"/>
    </row>
    <row r="1622" spans="3:8" ht="12">
      <c r="C1622" s="76"/>
      <c r="H1622" s="78"/>
    </row>
    <row r="1623" spans="3:8" ht="12">
      <c r="C1623" s="76"/>
      <c r="H1623" s="78"/>
    </row>
    <row r="1624" spans="3:8" ht="12">
      <c r="C1624" s="76"/>
      <c r="H1624" s="78"/>
    </row>
    <row r="1625" spans="3:8" ht="12">
      <c r="C1625" s="76"/>
      <c r="H1625" s="78"/>
    </row>
    <row r="1626" spans="3:8" ht="12">
      <c r="C1626" s="76"/>
      <c r="H1626" s="78"/>
    </row>
    <row r="1627" spans="3:8" ht="12">
      <c r="C1627" s="76"/>
      <c r="H1627" s="78"/>
    </row>
    <row r="1628" spans="3:8" ht="12">
      <c r="C1628" s="76"/>
      <c r="H1628" s="78"/>
    </row>
    <row r="1629" spans="3:8" ht="12">
      <c r="C1629" s="76"/>
      <c r="H1629" s="78"/>
    </row>
    <row r="1630" spans="3:8" ht="12">
      <c r="C1630" s="76"/>
      <c r="H1630" s="78"/>
    </row>
    <row r="1631" spans="3:8" ht="12">
      <c r="C1631" s="76"/>
      <c r="H1631" s="78"/>
    </row>
    <row r="1632" spans="3:8" ht="12">
      <c r="C1632" s="76"/>
      <c r="H1632" s="78"/>
    </row>
    <row r="1633" spans="3:8" ht="12">
      <c r="C1633" s="76"/>
      <c r="H1633" s="78"/>
    </row>
    <row r="1634" spans="3:8" ht="12">
      <c r="C1634" s="76"/>
      <c r="H1634" s="78"/>
    </row>
    <row r="1635" spans="3:8" ht="12">
      <c r="C1635" s="76"/>
      <c r="H1635" s="78"/>
    </row>
    <row r="1636" spans="3:8" ht="12">
      <c r="C1636" s="76"/>
      <c r="H1636" s="78"/>
    </row>
    <row r="1637" spans="3:8" ht="12">
      <c r="C1637" s="76"/>
      <c r="H1637" s="78"/>
    </row>
    <row r="1638" spans="3:8" ht="12">
      <c r="C1638" s="76"/>
      <c r="H1638" s="78"/>
    </row>
    <row r="1639" spans="3:8" ht="12">
      <c r="C1639" s="76"/>
      <c r="H1639" s="78"/>
    </row>
    <row r="1640" spans="3:8" ht="12">
      <c r="C1640" s="76"/>
      <c r="H1640" s="78"/>
    </row>
    <row r="1641" spans="3:8" ht="12">
      <c r="C1641" s="76"/>
      <c r="H1641" s="78"/>
    </row>
    <row r="1642" spans="3:8" ht="12">
      <c r="C1642" s="76"/>
      <c r="H1642" s="78"/>
    </row>
    <row r="1643" spans="3:8" ht="12">
      <c r="C1643" s="76"/>
      <c r="H1643" s="78"/>
    </row>
    <row r="1644" spans="3:8" ht="12">
      <c r="C1644" s="76"/>
      <c r="H1644" s="78"/>
    </row>
    <row r="1645" spans="3:8" ht="12">
      <c r="C1645" s="76"/>
      <c r="H1645" s="78"/>
    </row>
    <row r="1646" spans="3:8" ht="12">
      <c r="C1646" s="76"/>
      <c r="H1646" s="78"/>
    </row>
    <row r="1647" spans="3:8" ht="12">
      <c r="C1647" s="76"/>
      <c r="H1647" s="78"/>
    </row>
    <row r="1648" spans="3:8" ht="12">
      <c r="C1648" s="76"/>
      <c r="H1648" s="78"/>
    </row>
    <row r="1649" spans="3:8" ht="12">
      <c r="C1649" s="76"/>
      <c r="H1649" s="78"/>
    </row>
    <row r="1650" spans="3:8" ht="12">
      <c r="C1650" s="76"/>
      <c r="H1650" s="78"/>
    </row>
    <row r="1651" spans="3:8" ht="12">
      <c r="C1651" s="76"/>
      <c r="H1651" s="78"/>
    </row>
    <row r="1652" spans="3:8" ht="12">
      <c r="C1652" s="76"/>
      <c r="H1652" s="78"/>
    </row>
    <row r="1653" spans="3:8" ht="12">
      <c r="C1653" s="76"/>
      <c r="H1653" s="78"/>
    </row>
    <row r="1654" spans="3:8" ht="12">
      <c r="C1654" s="76"/>
      <c r="H1654" s="78"/>
    </row>
    <row r="1655" spans="3:8" ht="12">
      <c r="C1655" s="76"/>
      <c r="H1655" s="78"/>
    </row>
    <row r="1656" spans="3:8" ht="12">
      <c r="C1656" s="76"/>
      <c r="H1656" s="78"/>
    </row>
    <row r="1657" spans="3:8" ht="12">
      <c r="C1657" s="76"/>
      <c r="H1657" s="78"/>
    </row>
    <row r="1658" spans="3:8" ht="12">
      <c r="C1658" s="76"/>
      <c r="H1658" s="78"/>
    </row>
    <row r="1659" spans="3:8" ht="12">
      <c r="C1659" s="76"/>
      <c r="H1659" s="78"/>
    </row>
    <row r="1660" spans="3:8" ht="12">
      <c r="C1660" s="76"/>
      <c r="H1660" s="78"/>
    </row>
    <row r="1661" spans="3:8" ht="12">
      <c r="C1661" s="76"/>
      <c r="H1661" s="78"/>
    </row>
    <row r="1662" spans="3:8" ht="12">
      <c r="C1662" s="76"/>
      <c r="H1662" s="78"/>
    </row>
    <row r="1663" spans="3:8" ht="12">
      <c r="C1663" s="76"/>
      <c r="H1663" s="78"/>
    </row>
    <row r="1664" spans="3:8" ht="12">
      <c r="C1664" s="76"/>
      <c r="H1664" s="78"/>
    </row>
    <row r="1665" spans="3:8" ht="12">
      <c r="C1665" s="76"/>
      <c r="H1665" s="78"/>
    </row>
    <row r="1666" spans="3:8" ht="12">
      <c r="C1666" s="76"/>
      <c r="H1666" s="78"/>
    </row>
    <row r="1667" spans="3:8" ht="12">
      <c r="C1667" s="76"/>
      <c r="H1667" s="78"/>
    </row>
    <row r="1668" spans="3:8" ht="12">
      <c r="C1668" s="76"/>
      <c r="H1668" s="78"/>
    </row>
    <row r="1669" spans="3:8" ht="12">
      <c r="C1669" s="76"/>
      <c r="H1669" s="78"/>
    </row>
    <row r="1670" spans="3:8" ht="12">
      <c r="C1670" s="76"/>
      <c r="H1670" s="78"/>
    </row>
    <row r="1671" spans="3:8" ht="12">
      <c r="C1671" s="76"/>
      <c r="H1671" s="78"/>
    </row>
    <row r="1672" spans="3:8" ht="12">
      <c r="C1672" s="76"/>
      <c r="H1672" s="78"/>
    </row>
    <row r="1673" spans="3:8" ht="12">
      <c r="C1673" s="76"/>
      <c r="H1673" s="78"/>
    </row>
    <row r="1674" spans="3:8" ht="12">
      <c r="C1674" s="76"/>
      <c r="H1674" s="78"/>
    </row>
    <row r="1675" spans="3:8" ht="12">
      <c r="C1675" s="76"/>
      <c r="H1675" s="78"/>
    </row>
    <row r="1676" spans="3:8" ht="12">
      <c r="C1676" s="76"/>
      <c r="H1676" s="78"/>
    </row>
    <row r="1677" spans="3:8" ht="12">
      <c r="C1677" s="76"/>
      <c r="H1677" s="78"/>
    </row>
    <row r="1678" spans="3:8" ht="12">
      <c r="C1678" s="76"/>
      <c r="H1678" s="78"/>
    </row>
    <row r="1679" spans="3:8" ht="12">
      <c r="C1679" s="76"/>
      <c r="H1679" s="78"/>
    </row>
    <row r="1680" spans="3:8" ht="12">
      <c r="C1680" s="76"/>
      <c r="H1680" s="78"/>
    </row>
    <row r="1681" spans="3:8" ht="12">
      <c r="C1681" s="76"/>
      <c r="H1681" s="78"/>
    </row>
    <row r="1682" spans="3:8" ht="12">
      <c r="C1682" s="76"/>
      <c r="H1682" s="78"/>
    </row>
    <row r="1683" spans="3:8" ht="12">
      <c r="C1683" s="76"/>
      <c r="H1683" s="78"/>
    </row>
    <row r="1684" spans="3:8" ht="12">
      <c r="C1684" s="76"/>
      <c r="H1684" s="78"/>
    </row>
    <row r="1685" spans="3:8" ht="12">
      <c r="C1685" s="76"/>
      <c r="H1685" s="78"/>
    </row>
    <row r="1686" spans="3:8" ht="12">
      <c r="C1686" s="76"/>
      <c r="H1686" s="78"/>
    </row>
    <row r="1687" spans="3:8" ht="12">
      <c r="C1687" s="76"/>
      <c r="H1687" s="78"/>
    </row>
    <row r="1688" spans="3:8" ht="12">
      <c r="C1688" s="76"/>
      <c r="H1688" s="78"/>
    </row>
    <row r="1689" spans="3:8" ht="12">
      <c r="C1689" s="76"/>
      <c r="H1689" s="78"/>
    </row>
    <row r="1690" spans="3:8" ht="12">
      <c r="C1690" s="76"/>
      <c r="H1690" s="78"/>
    </row>
    <row r="1691" spans="3:8" ht="12">
      <c r="C1691" s="76"/>
      <c r="H1691" s="78"/>
    </row>
    <row r="1692" spans="3:8" ht="12">
      <c r="C1692" s="76"/>
      <c r="H1692" s="78"/>
    </row>
    <row r="1693" spans="3:8" ht="12">
      <c r="C1693" s="76"/>
      <c r="H1693" s="78"/>
    </row>
    <row r="1694" spans="3:8" ht="12">
      <c r="C1694" s="76"/>
      <c r="H1694" s="78"/>
    </row>
    <row r="1695" spans="3:8" ht="12">
      <c r="C1695" s="76"/>
      <c r="H1695" s="78"/>
    </row>
    <row r="1696" spans="3:8" ht="12">
      <c r="C1696" s="76"/>
      <c r="H1696" s="78"/>
    </row>
    <row r="1697" spans="3:8" ht="12">
      <c r="C1697" s="76"/>
      <c r="H1697" s="78"/>
    </row>
    <row r="1698" spans="3:8" ht="12">
      <c r="C1698" s="76"/>
      <c r="H1698" s="78"/>
    </row>
    <row r="1699" spans="3:8" ht="12">
      <c r="C1699" s="76"/>
      <c r="H1699" s="78"/>
    </row>
    <row r="1700" spans="3:8" ht="12">
      <c r="C1700" s="76"/>
      <c r="H1700" s="78"/>
    </row>
    <row r="1701" spans="3:8" ht="12">
      <c r="C1701" s="76"/>
      <c r="H1701" s="78"/>
    </row>
    <row r="1702" spans="3:8" ht="12">
      <c r="C1702" s="76"/>
      <c r="H1702" s="78"/>
    </row>
    <row r="1703" spans="3:8" ht="12">
      <c r="C1703" s="76"/>
      <c r="H1703" s="78"/>
    </row>
    <row r="1704" spans="3:8" ht="12">
      <c r="C1704" s="76"/>
      <c r="H1704" s="78"/>
    </row>
    <row r="1705" spans="3:8" ht="12">
      <c r="C1705" s="76"/>
      <c r="H1705" s="78"/>
    </row>
    <row r="1706" spans="3:8" ht="12">
      <c r="C1706" s="76"/>
      <c r="H1706" s="78"/>
    </row>
    <row r="1707" spans="3:8" ht="12">
      <c r="C1707" s="76"/>
      <c r="H1707" s="78"/>
    </row>
    <row r="1708" spans="3:8" ht="12">
      <c r="C1708" s="76"/>
      <c r="H1708" s="78"/>
    </row>
    <row r="1709" spans="3:8" ht="12">
      <c r="C1709" s="76"/>
      <c r="H1709" s="78"/>
    </row>
    <row r="1710" spans="3:8" ht="12">
      <c r="C1710" s="76"/>
      <c r="H1710" s="78"/>
    </row>
    <row r="1711" spans="3:8" ht="12">
      <c r="C1711" s="76"/>
      <c r="H1711" s="78"/>
    </row>
    <row r="1712" spans="3:8" ht="12">
      <c r="C1712" s="76"/>
      <c r="H1712" s="78"/>
    </row>
    <row r="1713" spans="3:8" ht="12">
      <c r="C1713" s="76"/>
      <c r="H1713" s="78"/>
    </row>
    <row r="1714" spans="3:8" ht="12">
      <c r="C1714" s="76"/>
      <c r="H1714" s="78"/>
    </row>
    <row r="1715" spans="3:8" ht="12">
      <c r="C1715" s="76"/>
      <c r="H1715" s="78"/>
    </row>
    <row r="1716" spans="3:8" ht="12">
      <c r="C1716" s="76"/>
      <c r="H1716" s="78"/>
    </row>
    <row r="1717" spans="3:8" ht="12">
      <c r="C1717" s="76"/>
      <c r="H1717" s="78"/>
    </row>
    <row r="1718" spans="3:8" ht="12">
      <c r="C1718" s="76"/>
      <c r="H1718" s="78"/>
    </row>
    <row r="1719" spans="3:8" ht="12">
      <c r="C1719" s="76"/>
      <c r="H1719" s="78"/>
    </row>
    <row r="1720" spans="3:8" ht="12">
      <c r="C1720" s="76"/>
      <c r="H1720" s="78"/>
    </row>
    <row r="1721" spans="3:8" ht="12">
      <c r="C1721" s="76"/>
      <c r="H1721" s="78"/>
    </row>
    <row r="1722" spans="3:8" ht="12">
      <c r="C1722" s="76"/>
      <c r="H1722" s="78"/>
    </row>
    <row r="1723" spans="3:8" ht="12">
      <c r="C1723" s="76"/>
      <c r="H1723" s="78"/>
    </row>
    <row r="1724" spans="3:8" ht="12">
      <c r="C1724" s="76"/>
      <c r="H1724" s="78"/>
    </row>
    <row r="1725" spans="3:8" ht="12">
      <c r="C1725" s="76"/>
      <c r="H1725" s="78"/>
    </row>
    <row r="1726" spans="3:8" ht="12">
      <c r="C1726" s="76"/>
      <c r="H1726" s="78"/>
    </row>
    <row r="1727" spans="3:8" ht="12">
      <c r="C1727" s="76"/>
      <c r="H1727" s="78"/>
    </row>
    <row r="1728" spans="3:8" ht="12">
      <c r="C1728" s="76"/>
      <c r="H1728" s="78"/>
    </row>
    <row r="1729" spans="3:8" ht="12">
      <c r="C1729" s="76"/>
      <c r="H1729" s="78"/>
    </row>
    <row r="1730" spans="3:8" ht="12">
      <c r="C1730" s="76"/>
      <c r="H1730" s="78"/>
    </row>
    <row r="1731" spans="3:8" ht="12">
      <c r="C1731" s="76"/>
      <c r="H1731" s="78"/>
    </row>
    <row r="1732" spans="3:8" ht="12">
      <c r="C1732" s="76"/>
      <c r="H1732" s="78"/>
    </row>
    <row r="1733" spans="3:8" ht="12">
      <c r="C1733" s="76"/>
      <c r="H1733" s="78"/>
    </row>
    <row r="1734" spans="3:8" ht="12">
      <c r="C1734" s="76"/>
      <c r="H1734" s="78"/>
    </row>
    <row r="1735" spans="3:8" ht="12">
      <c r="C1735" s="76"/>
      <c r="H1735" s="78"/>
    </row>
    <row r="1736" spans="3:8" ht="12">
      <c r="C1736" s="76"/>
      <c r="H1736" s="78"/>
    </row>
    <row r="1737" spans="3:8" ht="12">
      <c r="C1737" s="76"/>
      <c r="H1737" s="78"/>
    </row>
    <row r="1738" spans="3:8" ht="12">
      <c r="C1738" s="76"/>
      <c r="H1738" s="78"/>
    </row>
    <row r="1739" spans="3:8" ht="12">
      <c r="C1739" s="76"/>
      <c r="H1739" s="78"/>
    </row>
    <row r="1740" spans="3:8" ht="12">
      <c r="C1740" s="76"/>
      <c r="H1740" s="78"/>
    </row>
    <row r="1741" spans="3:8" ht="12">
      <c r="C1741" s="76"/>
      <c r="H1741" s="78"/>
    </row>
    <row r="1742" spans="3:8" ht="12">
      <c r="C1742" s="76"/>
      <c r="H1742" s="78"/>
    </row>
    <row r="1743" spans="3:8" ht="12">
      <c r="C1743" s="76"/>
      <c r="H1743" s="78"/>
    </row>
    <row r="1744" spans="3:8" ht="12">
      <c r="C1744" s="76"/>
      <c r="H1744" s="78"/>
    </row>
    <row r="1745" spans="3:8" ht="12">
      <c r="C1745" s="76"/>
      <c r="H1745" s="78"/>
    </row>
    <row r="1746" spans="3:8" ht="12">
      <c r="C1746" s="76"/>
      <c r="H1746" s="78"/>
    </row>
    <row r="1747" spans="3:8" ht="12">
      <c r="C1747" s="76"/>
      <c r="H1747" s="78"/>
    </row>
    <row r="1748" spans="3:8" ht="12">
      <c r="C1748" s="76"/>
      <c r="H1748" s="78"/>
    </row>
    <row r="1749" spans="3:8" ht="12">
      <c r="C1749" s="76"/>
      <c r="H1749" s="78"/>
    </row>
    <row r="1750" spans="3:8" ht="12">
      <c r="C1750" s="76"/>
      <c r="H1750" s="78"/>
    </row>
    <row r="1751" spans="3:8" ht="12">
      <c r="C1751" s="76"/>
      <c r="H1751" s="78"/>
    </row>
    <row r="1752" spans="3:8" ht="12">
      <c r="C1752" s="76"/>
      <c r="H1752" s="78"/>
    </row>
    <row r="1753" spans="3:8" ht="12">
      <c r="C1753" s="76"/>
      <c r="H1753" s="78"/>
    </row>
    <row r="1754" spans="3:8" ht="12">
      <c r="C1754" s="76"/>
      <c r="H1754" s="78"/>
    </row>
    <row r="1755" spans="3:8" ht="12">
      <c r="C1755" s="76"/>
      <c r="H1755" s="78"/>
    </row>
    <row r="1756" spans="3:8" ht="12">
      <c r="C1756" s="76"/>
      <c r="H1756" s="78"/>
    </row>
    <row r="1757" spans="3:8" ht="12">
      <c r="C1757" s="76"/>
      <c r="H1757" s="78"/>
    </row>
    <row r="1758" spans="3:8" ht="12">
      <c r="C1758" s="76"/>
      <c r="H1758" s="78"/>
    </row>
    <row r="1759" spans="3:8" ht="12">
      <c r="C1759" s="76"/>
      <c r="H1759" s="78"/>
    </row>
    <row r="1760" spans="3:8" ht="12">
      <c r="C1760" s="76"/>
      <c r="H1760" s="78"/>
    </row>
    <row r="1761" spans="3:8" ht="12">
      <c r="C1761" s="76"/>
      <c r="H1761" s="78"/>
    </row>
    <row r="1762" spans="3:8" ht="12">
      <c r="C1762" s="76"/>
      <c r="H1762" s="78"/>
    </row>
    <row r="1763" spans="3:8" ht="12">
      <c r="C1763" s="76"/>
      <c r="H1763" s="78"/>
    </row>
    <row r="1764" spans="3:8" ht="12">
      <c r="C1764" s="76"/>
      <c r="H1764" s="78"/>
    </row>
    <row r="1765" spans="3:8" ht="12">
      <c r="C1765" s="76"/>
      <c r="H1765" s="78"/>
    </row>
    <row r="1766" spans="3:8" ht="12">
      <c r="C1766" s="76"/>
      <c r="H1766" s="78"/>
    </row>
    <row r="1767" spans="3:8" ht="12">
      <c r="C1767" s="76"/>
      <c r="H1767" s="78"/>
    </row>
    <row r="1768" spans="3:8" ht="12">
      <c r="C1768" s="76"/>
      <c r="H1768" s="78"/>
    </row>
    <row r="1769" spans="3:8" ht="12">
      <c r="C1769" s="76"/>
      <c r="H1769" s="78"/>
    </row>
    <row r="1770" spans="3:8" ht="12">
      <c r="C1770" s="76"/>
      <c r="H1770" s="78"/>
    </row>
    <row r="1771" spans="3:8" ht="12">
      <c r="C1771" s="76"/>
      <c r="H1771" s="78"/>
    </row>
    <row r="1772" spans="3:8" ht="12">
      <c r="C1772" s="76"/>
      <c r="H1772" s="78"/>
    </row>
    <row r="1773" spans="3:8" ht="12">
      <c r="C1773" s="76"/>
      <c r="H1773" s="78"/>
    </row>
    <row r="1774" spans="3:8" ht="12">
      <c r="C1774" s="76"/>
      <c r="H1774" s="78"/>
    </row>
    <row r="1775" spans="3:8" ht="12">
      <c r="C1775" s="76"/>
      <c r="H1775" s="78"/>
    </row>
    <row r="1776" spans="3:8" ht="12">
      <c r="C1776" s="76"/>
      <c r="H1776" s="78"/>
    </row>
    <row r="1777" spans="3:8" ht="12">
      <c r="C1777" s="76"/>
      <c r="H1777" s="78"/>
    </row>
    <row r="1778" spans="3:8" ht="12">
      <c r="C1778" s="76"/>
      <c r="H1778" s="78"/>
    </row>
    <row r="1779" spans="3:8" ht="12">
      <c r="C1779" s="76"/>
      <c r="H1779" s="78"/>
    </row>
    <row r="1780" spans="3:8" ht="12">
      <c r="C1780" s="76"/>
      <c r="H1780" s="78"/>
    </row>
    <row r="1781" spans="3:8" ht="12">
      <c r="C1781" s="76"/>
      <c r="H1781" s="78"/>
    </row>
    <row r="1782" spans="3:8" ht="12">
      <c r="C1782" s="76"/>
      <c r="H1782" s="78"/>
    </row>
    <row r="1783" spans="3:8" ht="12">
      <c r="C1783" s="76"/>
      <c r="H1783" s="78"/>
    </row>
    <row r="1784" spans="3:8" ht="12">
      <c r="C1784" s="76"/>
      <c r="H1784" s="78"/>
    </row>
    <row r="1785" spans="3:8" ht="12">
      <c r="C1785" s="76"/>
      <c r="H1785" s="78"/>
    </row>
    <row r="1786" spans="3:8" ht="12">
      <c r="C1786" s="76"/>
      <c r="H1786" s="78"/>
    </row>
    <row r="1787" spans="3:8" ht="12">
      <c r="C1787" s="76"/>
      <c r="H1787" s="78"/>
    </row>
    <row r="1788" spans="3:8" ht="12">
      <c r="C1788" s="76"/>
      <c r="H1788" s="78"/>
    </row>
    <row r="1789" spans="3:8" ht="12">
      <c r="C1789" s="76"/>
      <c r="H1789" s="78"/>
    </row>
    <row r="1790" spans="3:8" ht="12">
      <c r="C1790" s="76"/>
      <c r="H1790" s="78"/>
    </row>
    <row r="1791" spans="3:8" ht="12">
      <c r="C1791" s="76"/>
      <c r="H1791" s="78"/>
    </row>
    <row r="1792" spans="3:8" ht="12">
      <c r="C1792" s="76"/>
      <c r="H1792" s="78"/>
    </row>
    <row r="1793" spans="3:8" ht="12">
      <c r="C1793" s="76"/>
      <c r="H1793" s="78"/>
    </row>
    <row r="1794" spans="3:8" ht="12">
      <c r="C1794" s="76"/>
      <c r="H1794" s="78"/>
    </row>
    <row r="1795" spans="3:8" ht="12">
      <c r="C1795" s="76"/>
      <c r="H1795" s="78"/>
    </row>
    <row r="1796" spans="3:8" ht="12">
      <c r="C1796" s="76"/>
      <c r="H1796" s="78"/>
    </row>
    <row r="1797" spans="3:8" ht="12">
      <c r="C1797" s="76"/>
      <c r="H1797" s="78"/>
    </row>
    <row r="1798" spans="3:8" ht="12">
      <c r="C1798" s="76"/>
      <c r="H1798" s="78"/>
    </row>
    <row r="1799" spans="3:8" ht="12">
      <c r="C1799" s="76"/>
      <c r="H1799" s="78"/>
    </row>
    <row r="1800" spans="3:8" ht="12">
      <c r="C1800" s="76"/>
      <c r="H1800" s="78"/>
    </row>
    <row r="1801" spans="3:8" ht="12">
      <c r="C1801" s="76"/>
      <c r="H1801" s="78"/>
    </row>
    <row r="1802" spans="3:8" ht="12">
      <c r="C1802" s="76"/>
      <c r="H1802" s="78"/>
    </row>
    <row r="1803" spans="3:8" ht="12">
      <c r="C1803" s="76"/>
      <c r="H1803" s="78"/>
    </row>
    <row r="1804" spans="3:8" ht="12">
      <c r="C1804" s="76"/>
      <c r="H1804" s="78"/>
    </row>
    <row r="1805" spans="3:8" ht="12">
      <c r="C1805" s="76"/>
      <c r="H1805" s="78"/>
    </row>
    <row r="1806" spans="3:8" ht="12">
      <c r="C1806" s="76"/>
      <c r="H1806" s="78"/>
    </row>
    <row r="1807" spans="3:8" ht="12">
      <c r="C1807" s="76"/>
      <c r="H1807" s="78"/>
    </row>
    <row r="1808" spans="3:8" ht="12">
      <c r="C1808" s="76"/>
      <c r="H1808" s="78"/>
    </row>
    <row r="1809" spans="3:8" ht="12">
      <c r="C1809" s="76"/>
      <c r="H1809" s="78"/>
    </row>
    <row r="1810" spans="3:8" ht="12">
      <c r="C1810" s="76"/>
      <c r="H1810" s="78"/>
    </row>
    <row r="1811" spans="3:8" ht="12">
      <c r="C1811" s="76"/>
      <c r="H1811" s="78"/>
    </row>
    <row r="1812" spans="3:8" ht="12">
      <c r="C1812" s="76"/>
      <c r="H1812" s="78"/>
    </row>
    <row r="1813" spans="3:8" ht="12">
      <c r="C1813" s="76"/>
      <c r="H1813" s="78"/>
    </row>
    <row r="1814" spans="3:8" ht="12">
      <c r="C1814" s="76"/>
      <c r="H1814" s="78"/>
    </row>
    <row r="1815" spans="3:8" ht="12">
      <c r="C1815" s="76"/>
      <c r="H1815" s="78"/>
    </row>
    <row r="1816" spans="3:8" ht="12">
      <c r="C1816" s="76"/>
      <c r="H1816" s="78"/>
    </row>
    <row r="1817" spans="3:8" ht="12">
      <c r="C1817" s="76"/>
      <c r="H1817" s="78"/>
    </row>
    <row r="1818" spans="3:8" ht="12">
      <c r="C1818" s="76"/>
      <c r="H1818" s="78"/>
    </row>
    <row r="1819" spans="3:8" ht="12">
      <c r="C1819" s="76"/>
      <c r="H1819" s="78"/>
    </row>
    <row r="1820" spans="3:8" ht="12">
      <c r="C1820" s="76"/>
      <c r="H1820" s="78"/>
    </row>
    <row r="1821" spans="3:8" ht="12">
      <c r="C1821" s="76"/>
      <c r="H1821" s="78"/>
    </row>
    <row r="1822" spans="3:8" ht="12">
      <c r="C1822" s="76"/>
      <c r="H1822" s="78"/>
    </row>
    <row r="1823" spans="3:8" ht="12">
      <c r="C1823" s="76"/>
      <c r="H1823" s="78"/>
    </row>
    <row r="1824" spans="3:8" ht="12">
      <c r="C1824" s="76"/>
      <c r="H1824" s="78"/>
    </row>
    <row r="1825" spans="3:8" ht="12">
      <c r="C1825" s="76"/>
      <c r="H1825" s="78"/>
    </row>
    <row r="1826" spans="3:8" ht="12">
      <c r="C1826" s="76"/>
      <c r="H1826" s="78"/>
    </row>
    <row r="1827" spans="3:8" ht="12">
      <c r="C1827" s="76"/>
      <c r="H1827" s="78"/>
    </row>
    <row r="1828" spans="3:8" ht="12">
      <c r="C1828" s="76"/>
      <c r="H1828" s="78"/>
    </row>
    <row r="1829" spans="3:8" ht="12">
      <c r="C1829" s="76"/>
      <c r="H1829" s="78"/>
    </row>
    <row r="1830" spans="3:8" ht="12">
      <c r="C1830" s="76"/>
      <c r="H1830" s="78"/>
    </row>
    <row r="1831" spans="3:8" ht="12">
      <c r="C1831" s="76"/>
      <c r="H1831" s="78"/>
    </row>
    <row r="1832" spans="3:8" ht="12">
      <c r="C1832" s="76"/>
      <c r="H1832" s="78"/>
    </row>
    <row r="1833" spans="3:8" ht="12">
      <c r="C1833" s="76"/>
      <c r="H1833" s="78"/>
    </row>
    <row r="1834" spans="3:8" ht="12">
      <c r="C1834" s="76"/>
      <c r="H1834" s="78"/>
    </row>
    <row r="1835" spans="3:8" ht="12">
      <c r="C1835" s="76"/>
      <c r="H1835" s="78"/>
    </row>
    <row r="1836" spans="3:8" ht="12">
      <c r="C1836" s="76"/>
      <c r="H1836" s="78"/>
    </row>
    <row r="1837" spans="3:8" ht="12">
      <c r="C1837" s="76"/>
      <c r="H1837" s="78"/>
    </row>
    <row r="1838" spans="3:8" ht="12">
      <c r="C1838" s="76"/>
      <c r="H1838" s="78"/>
    </row>
    <row r="1839" spans="3:8" ht="12">
      <c r="C1839" s="76"/>
      <c r="H1839" s="78"/>
    </row>
    <row r="1840" spans="3:8" ht="12">
      <c r="C1840" s="76"/>
      <c r="H1840" s="78"/>
    </row>
    <row r="1841" spans="3:8" ht="12">
      <c r="C1841" s="76"/>
      <c r="H1841" s="78"/>
    </row>
    <row r="1842" spans="3:8" ht="12">
      <c r="C1842" s="76"/>
      <c r="H1842" s="78"/>
    </row>
    <row r="1843" spans="3:8" ht="12">
      <c r="C1843" s="76"/>
      <c r="H1843" s="78"/>
    </row>
    <row r="1844" spans="3:8" ht="12">
      <c r="C1844" s="76"/>
      <c r="H1844" s="78"/>
    </row>
    <row r="1845" spans="3:8" ht="12">
      <c r="C1845" s="76"/>
      <c r="H1845" s="78"/>
    </row>
    <row r="1846" spans="3:8" ht="12">
      <c r="C1846" s="76"/>
      <c r="H1846" s="78"/>
    </row>
    <row r="1847" spans="3:8" ht="12">
      <c r="C1847" s="76"/>
      <c r="H1847" s="78"/>
    </row>
    <row r="1848" spans="3:8" ht="12">
      <c r="C1848" s="76"/>
      <c r="H1848" s="78"/>
    </row>
    <row r="1849" spans="3:8" ht="12">
      <c r="C1849" s="76"/>
      <c r="H1849" s="78"/>
    </row>
    <row r="1850" spans="3:8" ht="12">
      <c r="C1850" s="76"/>
      <c r="H1850" s="78"/>
    </row>
    <row r="1851" spans="3:8" ht="12">
      <c r="C1851" s="76"/>
      <c r="H1851" s="78"/>
    </row>
    <row r="1852" spans="3:8" ht="12">
      <c r="C1852" s="76"/>
      <c r="H1852" s="78"/>
    </row>
    <row r="1853" spans="3:8" ht="12">
      <c r="C1853" s="76"/>
      <c r="H1853" s="78"/>
    </row>
    <row r="1854" spans="3:8" ht="12">
      <c r="C1854" s="76"/>
      <c r="H1854" s="78"/>
    </row>
    <row r="1855" spans="3:8" ht="12">
      <c r="C1855" s="76"/>
      <c r="H1855" s="78"/>
    </row>
    <row r="1856" spans="3:8" ht="12">
      <c r="C1856" s="76"/>
      <c r="H1856" s="78"/>
    </row>
    <row r="1857" spans="3:8" ht="12">
      <c r="C1857" s="76"/>
      <c r="H1857" s="78"/>
    </row>
    <row r="1858" spans="3:8" ht="12">
      <c r="C1858" s="76"/>
      <c r="H1858" s="78"/>
    </row>
    <row r="1859" spans="3:8" ht="12">
      <c r="C1859" s="76"/>
      <c r="H1859" s="78"/>
    </row>
    <row r="1860" spans="3:8" ht="12">
      <c r="C1860" s="76"/>
      <c r="H1860" s="78"/>
    </row>
    <row r="1861" spans="3:8" ht="12">
      <c r="C1861" s="76"/>
      <c r="H1861" s="78"/>
    </row>
    <row r="1862" spans="3:8" ht="12">
      <c r="C1862" s="76"/>
      <c r="H1862" s="78"/>
    </row>
    <row r="1863" spans="3:8" ht="12">
      <c r="C1863" s="76"/>
      <c r="H1863" s="78"/>
    </row>
    <row r="1864" spans="3:8" ht="12">
      <c r="C1864" s="76"/>
      <c r="H1864" s="78"/>
    </row>
    <row r="1865" spans="3:8" ht="12">
      <c r="C1865" s="76"/>
      <c r="H1865" s="78"/>
    </row>
    <row r="1866" spans="3:8" ht="12">
      <c r="C1866" s="76"/>
      <c r="H1866" s="78"/>
    </row>
    <row r="1867" spans="3:8" ht="12">
      <c r="C1867" s="76"/>
      <c r="H1867" s="78"/>
    </row>
    <row r="1868" spans="3:8" ht="12">
      <c r="C1868" s="76"/>
      <c r="H1868" s="78"/>
    </row>
    <row r="1869" spans="3:8" ht="12">
      <c r="C1869" s="76"/>
      <c r="H1869" s="78"/>
    </row>
    <row r="1870" spans="3:8" ht="12">
      <c r="C1870" s="76"/>
      <c r="H1870" s="78"/>
    </row>
    <row r="1871" spans="3:8" ht="12">
      <c r="C1871" s="76"/>
      <c r="H1871" s="78"/>
    </row>
    <row r="1872" spans="3:8" ht="12">
      <c r="C1872" s="76"/>
      <c r="H1872" s="78"/>
    </row>
    <row r="1873" spans="3:8" ht="12">
      <c r="C1873" s="76"/>
      <c r="H1873" s="78"/>
    </row>
    <row r="1874" spans="3:8" ht="12">
      <c r="C1874" s="76"/>
      <c r="H1874" s="78"/>
    </row>
    <row r="1875" spans="3:8" ht="12">
      <c r="C1875" s="76"/>
      <c r="H1875" s="78"/>
    </row>
    <row r="1876" spans="3:8" ht="12">
      <c r="C1876" s="76"/>
      <c r="H1876" s="78"/>
    </row>
    <row r="1877" spans="3:8" ht="12">
      <c r="C1877" s="76"/>
      <c r="H1877" s="78"/>
    </row>
    <row r="1878" spans="3:8" ht="12">
      <c r="C1878" s="76"/>
      <c r="H1878" s="78"/>
    </row>
    <row r="1879" spans="3:8" ht="12">
      <c r="C1879" s="76"/>
      <c r="H1879" s="78"/>
    </row>
    <row r="1880" spans="3:8" ht="12">
      <c r="C1880" s="76"/>
      <c r="H1880" s="78"/>
    </row>
    <row r="1881" spans="3:8" ht="12">
      <c r="C1881" s="76"/>
      <c r="H1881" s="78"/>
    </row>
    <row r="1882" spans="3:8" ht="12">
      <c r="C1882" s="76"/>
      <c r="H1882" s="78"/>
    </row>
    <row r="1883" spans="3:8" ht="12">
      <c r="C1883" s="76"/>
      <c r="H1883" s="78"/>
    </row>
    <row r="1884" spans="3:8" ht="12">
      <c r="C1884" s="76"/>
      <c r="H1884" s="78"/>
    </row>
    <row r="1885" spans="3:8" ht="12">
      <c r="C1885" s="76"/>
      <c r="H1885" s="78"/>
    </row>
    <row r="1886" spans="3:8" ht="12">
      <c r="C1886" s="76"/>
      <c r="H1886" s="78"/>
    </row>
    <row r="1887" spans="3:8" ht="12">
      <c r="C1887" s="76"/>
      <c r="H1887" s="78"/>
    </row>
    <row r="1888" spans="3:8" ht="12">
      <c r="C1888" s="76"/>
      <c r="H1888" s="78"/>
    </row>
    <row r="1889" spans="3:8" ht="12">
      <c r="C1889" s="76"/>
      <c r="H1889" s="78"/>
    </row>
    <row r="1890" spans="3:8" ht="12">
      <c r="C1890" s="76"/>
      <c r="H1890" s="78"/>
    </row>
    <row r="1891" spans="3:8" ht="12">
      <c r="C1891" s="76"/>
      <c r="H1891" s="78"/>
    </row>
    <row r="1892" spans="3:8" ht="12">
      <c r="C1892" s="76"/>
      <c r="H1892" s="78"/>
    </row>
    <row r="1893" spans="3:8" ht="12">
      <c r="C1893" s="76"/>
      <c r="H1893" s="78"/>
    </row>
    <row r="1894" spans="3:8" ht="12">
      <c r="C1894" s="76"/>
      <c r="H1894" s="78"/>
    </row>
    <row r="1895" spans="3:8" ht="12">
      <c r="C1895" s="76"/>
      <c r="H1895" s="78"/>
    </row>
    <row r="1896" spans="3:8" ht="12">
      <c r="C1896" s="76"/>
      <c r="H1896" s="78"/>
    </row>
    <row r="1897" spans="3:8" ht="12">
      <c r="C1897" s="76"/>
      <c r="H1897" s="78"/>
    </row>
    <row r="1898" spans="3:8" ht="12">
      <c r="C1898" s="76"/>
      <c r="H1898" s="78"/>
    </row>
    <row r="1899" spans="3:8" ht="12">
      <c r="C1899" s="76"/>
      <c r="H1899" s="78"/>
    </row>
    <row r="1900" spans="3:8" ht="12">
      <c r="C1900" s="76"/>
      <c r="H1900" s="78"/>
    </row>
    <row r="1901" spans="3:8" ht="12">
      <c r="C1901" s="76"/>
      <c r="H1901" s="78"/>
    </row>
    <row r="1902" spans="3:8" ht="12">
      <c r="C1902" s="76"/>
      <c r="H1902" s="78"/>
    </row>
    <row r="1903" spans="3:8" ht="12">
      <c r="C1903" s="76"/>
      <c r="H1903" s="78"/>
    </row>
    <row r="1904" spans="3:8" ht="12">
      <c r="C1904" s="76"/>
      <c r="H1904" s="78"/>
    </row>
    <row r="1905" spans="3:8" ht="12">
      <c r="C1905" s="76"/>
      <c r="H1905" s="78"/>
    </row>
    <row r="1906" spans="3:8" ht="12">
      <c r="C1906" s="76"/>
      <c r="H1906" s="78"/>
    </row>
    <row r="1907" spans="3:8" ht="12">
      <c r="C1907" s="76"/>
      <c r="H1907" s="78"/>
    </row>
    <row r="1908" spans="3:8" ht="12">
      <c r="C1908" s="76"/>
      <c r="H1908" s="78"/>
    </row>
    <row r="1909" spans="3:8" ht="12">
      <c r="C1909" s="76"/>
      <c r="H1909" s="78"/>
    </row>
    <row r="1910" spans="3:8" ht="12">
      <c r="C1910" s="76"/>
      <c r="H1910" s="78"/>
    </row>
    <row r="1911" spans="3:8" ht="12">
      <c r="C1911" s="76"/>
      <c r="H1911" s="78"/>
    </row>
    <row r="1912" spans="3:8" ht="12">
      <c r="C1912" s="76"/>
      <c r="H1912" s="78"/>
    </row>
    <row r="1913" spans="3:8" ht="12">
      <c r="C1913" s="76"/>
      <c r="H1913" s="78"/>
    </row>
    <row r="1914" spans="3:8" ht="12">
      <c r="C1914" s="76"/>
      <c r="H1914" s="78"/>
    </row>
    <row r="1915" spans="3:8" ht="12">
      <c r="C1915" s="76"/>
      <c r="H1915" s="78"/>
    </row>
    <row r="1916" spans="3:8" ht="12">
      <c r="C1916" s="76"/>
      <c r="H1916" s="78"/>
    </row>
    <row r="1917" spans="3:8" ht="12">
      <c r="C1917" s="76"/>
      <c r="H1917" s="78"/>
    </row>
    <row r="1918" spans="3:8" ht="12">
      <c r="C1918" s="76"/>
      <c r="H1918" s="78"/>
    </row>
    <row r="1919" spans="3:8" ht="12">
      <c r="C1919" s="76"/>
      <c r="H1919" s="78"/>
    </row>
    <row r="1920" spans="3:8" ht="12">
      <c r="C1920" s="76"/>
      <c r="H1920" s="78"/>
    </row>
    <row r="1921" spans="3:8" ht="12">
      <c r="C1921" s="76"/>
      <c r="H1921" s="78"/>
    </row>
    <row r="1922" spans="3:8" ht="12">
      <c r="C1922" s="76"/>
      <c r="H1922" s="78"/>
    </row>
    <row r="1923" spans="3:8" ht="12">
      <c r="C1923" s="76"/>
      <c r="H1923" s="78"/>
    </row>
    <row r="1924" spans="3:8" ht="12">
      <c r="C1924" s="76"/>
      <c r="H1924" s="78"/>
    </row>
    <row r="1925" spans="3:8" ht="12">
      <c r="C1925" s="76"/>
      <c r="H1925" s="78"/>
    </row>
    <row r="1926" spans="3:8" ht="12">
      <c r="C1926" s="76"/>
      <c r="H1926" s="78"/>
    </row>
    <row r="1927" spans="3:8" ht="12">
      <c r="C1927" s="76"/>
      <c r="H1927" s="78"/>
    </row>
    <row r="1928" spans="3:8" ht="12">
      <c r="C1928" s="76"/>
      <c r="H1928" s="78"/>
    </row>
    <row r="1929" spans="3:8" ht="12">
      <c r="C1929" s="76"/>
      <c r="H1929" s="78"/>
    </row>
    <row r="1930" spans="3:8" ht="12">
      <c r="C1930" s="76"/>
      <c r="H1930" s="78"/>
    </row>
    <row r="1931" spans="3:8" ht="12">
      <c r="C1931" s="76"/>
      <c r="H1931" s="78"/>
    </row>
    <row r="1932" spans="3:8" ht="12">
      <c r="C1932" s="76"/>
      <c r="H1932" s="78"/>
    </row>
    <row r="1933" spans="3:8" ht="12">
      <c r="C1933" s="76"/>
      <c r="H1933" s="78"/>
    </row>
    <row r="1934" spans="3:8" ht="12">
      <c r="C1934" s="76"/>
      <c r="H1934" s="78"/>
    </row>
    <row r="1935" spans="3:8" ht="12">
      <c r="C1935" s="76"/>
      <c r="H1935" s="78"/>
    </row>
    <row r="1936" spans="3:8" ht="12">
      <c r="C1936" s="76"/>
      <c r="H1936" s="78"/>
    </row>
    <row r="1937" spans="3:8" ht="12">
      <c r="C1937" s="76"/>
      <c r="H1937" s="78"/>
    </row>
    <row r="1938" spans="3:8" ht="12">
      <c r="C1938" s="76"/>
      <c r="H1938" s="78"/>
    </row>
    <row r="1939" spans="3:8" ht="12">
      <c r="C1939" s="76"/>
      <c r="H1939" s="78"/>
    </row>
    <row r="1940" spans="3:8" ht="12">
      <c r="C1940" s="76"/>
      <c r="H1940" s="78"/>
    </row>
    <row r="1941" spans="3:8" ht="12">
      <c r="C1941" s="76"/>
      <c r="H1941" s="78"/>
    </row>
    <row r="1942" spans="3:8" ht="12">
      <c r="C1942" s="76"/>
      <c r="H1942" s="78"/>
    </row>
    <row r="1943" spans="3:8" ht="12">
      <c r="C1943" s="76"/>
      <c r="H1943" s="78"/>
    </row>
    <row r="1944" spans="3:8" ht="12">
      <c r="C1944" s="76"/>
      <c r="H1944" s="78"/>
    </row>
    <row r="1945" spans="3:8" ht="12">
      <c r="C1945" s="76"/>
      <c r="H1945" s="78"/>
    </row>
    <row r="1946" spans="3:8" ht="12">
      <c r="C1946" s="76"/>
      <c r="H1946" s="78"/>
    </row>
    <row r="1947" spans="3:8" ht="12">
      <c r="C1947" s="76"/>
      <c r="H1947" s="78"/>
    </row>
    <row r="1948" spans="3:8" ht="12">
      <c r="C1948" s="76"/>
      <c r="H1948" s="78"/>
    </row>
    <row r="1949" spans="3:8" ht="12">
      <c r="C1949" s="76"/>
      <c r="H1949" s="78"/>
    </row>
    <row r="1950" spans="3:8" ht="12">
      <c r="C1950" s="76"/>
      <c r="H1950" s="78"/>
    </row>
    <row r="1951" spans="3:8" ht="12">
      <c r="C1951" s="76"/>
      <c r="H1951" s="78"/>
    </row>
    <row r="1952" spans="3:8" ht="12">
      <c r="C1952" s="76"/>
      <c r="H1952" s="78"/>
    </row>
    <row r="1953" spans="3:8" ht="12">
      <c r="C1953" s="76"/>
      <c r="H1953" s="78"/>
    </row>
    <row r="1954" spans="3:8" ht="12">
      <c r="C1954" s="76"/>
      <c r="H1954" s="78"/>
    </row>
    <row r="1955" spans="3:8" ht="12">
      <c r="C1955" s="76"/>
      <c r="H1955" s="78"/>
    </row>
    <row r="1956" spans="3:8" ht="12">
      <c r="C1956" s="76"/>
      <c r="H1956" s="78"/>
    </row>
    <row r="1957" spans="3:8" ht="12">
      <c r="C1957" s="76"/>
      <c r="H1957" s="78"/>
    </row>
    <row r="1958" spans="3:8" ht="12">
      <c r="C1958" s="76"/>
      <c r="H1958" s="78"/>
    </row>
    <row r="1959" spans="3:8" ht="12">
      <c r="C1959" s="76"/>
      <c r="H1959" s="78"/>
    </row>
    <row r="1960" spans="3:8" ht="12">
      <c r="C1960" s="76"/>
      <c r="H1960" s="78"/>
    </row>
    <row r="1961" spans="3:8" ht="12">
      <c r="C1961" s="76"/>
      <c r="H1961" s="78"/>
    </row>
    <row r="1962" spans="3:8" ht="12">
      <c r="C1962" s="76"/>
      <c r="H1962" s="78"/>
    </row>
    <row r="1963" spans="3:8" ht="12">
      <c r="C1963" s="76"/>
      <c r="H1963" s="78"/>
    </row>
    <row r="1964" spans="3:8" ht="12">
      <c r="C1964" s="76"/>
      <c r="H1964" s="78"/>
    </row>
    <row r="1965" spans="3:8" ht="12">
      <c r="C1965" s="76"/>
      <c r="H1965" s="78"/>
    </row>
    <row r="1966" spans="3:8" ht="12">
      <c r="C1966" s="76"/>
      <c r="H1966" s="78"/>
    </row>
    <row r="1967" spans="3:8" ht="12">
      <c r="C1967" s="76"/>
      <c r="H1967" s="78"/>
    </row>
    <row r="1968" spans="3:8" ht="12">
      <c r="C1968" s="76"/>
      <c r="H1968" s="78"/>
    </row>
    <row r="1969" spans="3:8" ht="12">
      <c r="C1969" s="76"/>
      <c r="H1969" s="78"/>
    </row>
    <row r="1970" spans="3:8" ht="12">
      <c r="C1970" s="76"/>
      <c r="H1970" s="78"/>
    </row>
    <row r="1971" spans="3:8" ht="12">
      <c r="C1971" s="76"/>
      <c r="H1971" s="78"/>
    </row>
    <row r="1972" spans="3:8" ht="12">
      <c r="C1972" s="76"/>
      <c r="H1972" s="78"/>
    </row>
    <row r="1973" spans="3:8" ht="12">
      <c r="C1973" s="76"/>
      <c r="H1973" s="78"/>
    </row>
    <row r="1974" spans="3:8" ht="12">
      <c r="C1974" s="76"/>
      <c r="H1974" s="78"/>
    </row>
    <row r="1975" spans="3:8" ht="12">
      <c r="C1975" s="76"/>
      <c r="H1975" s="78"/>
    </row>
    <row r="1976" spans="3:8" ht="12">
      <c r="C1976" s="76"/>
      <c r="H1976" s="78"/>
    </row>
    <row r="1977" spans="3:8" ht="12">
      <c r="C1977" s="76"/>
      <c r="H1977" s="78"/>
    </row>
    <row r="1978" spans="3:8" ht="12">
      <c r="C1978" s="76"/>
      <c r="H1978" s="78"/>
    </row>
    <row r="1979" spans="3:8" ht="12">
      <c r="C1979" s="76"/>
      <c r="H1979" s="78"/>
    </row>
    <row r="1980" spans="3:8" ht="12">
      <c r="C1980" s="76"/>
      <c r="H1980" s="78"/>
    </row>
    <row r="1981" spans="3:8" ht="12">
      <c r="C1981" s="76"/>
      <c r="H1981" s="78"/>
    </row>
    <row r="1982" spans="3:8" ht="12">
      <c r="C1982" s="76"/>
      <c r="H1982" s="78"/>
    </row>
    <row r="1983" spans="3:8" ht="12">
      <c r="C1983" s="76"/>
      <c r="H1983" s="78"/>
    </row>
    <row r="1984" spans="3:8" ht="12">
      <c r="C1984" s="76"/>
      <c r="H1984" s="78"/>
    </row>
    <row r="1985" spans="3:8" ht="12">
      <c r="C1985" s="76"/>
      <c r="H1985" s="78"/>
    </row>
    <row r="1986" spans="3:8" ht="12">
      <c r="C1986" s="76"/>
      <c r="H1986" s="78"/>
    </row>
    <row r="1987" spans="3:8" ht="12">
      <c r="C1987" s="76"/>
      <c r="H1987" s="78"/>
    </row>
    <row r="1988" spans="3:8" ht="12">
      <c r="C1988" s="76"/>
      <c r="H1988" s="78"/>
    </row>
    <row r="1989" spans="3:8" ht="12">
      <c r="C1989" s="76"/>
      <c r="H1989" s="78"/>
    </row>
    <row r="1990" spans="3:8" ht="12">
      <c r="C1990" s="76"/>
      <c r="H1990" s="78"/>
    </row>
    <row r="1991" spans="3:8" ht="12">
      <c r="C1991" s="76"/>
      <c r="H1991" s="78"/>
    </row>
    <row r="1992" spans="3:8" ht="12">
      <c r="C1992" s="76"/>
      <c r="H1992" s="78"/>
    </row>
    <row r="1993" spans="3:8" ht="12">
      <c r="C1993" s="76"/>
      <c r="H1993" s="78"/>
    </row>
    <row r="1994" spans="3:8" ht="12">
      <c r="C1994" s="76"/>
      <c r="H1994" s="78"/>
    </row>
    <row r="1995" spans="3:8" ht="12">
      <c r="C1995" s="76"/>
      <c r="H1995" s="78"/>
    </row>
    <row r="1996" spans="3:8" ht="12">
      <c r="C1996" s="76"/>
      <c r="H1996" s="78"/>
    </row>
    <row r="1997" spans="3:8" ht="12">
      <c r="C1997" s="76"/>
      <c r="H1997" s="78"/>
    </row>
    <row r="1998" spans="3:8" ht="12">
      <c r="C1998" s="76"/>
      <c r="H1998" s="78"/>
    </row>
    <row r="1999" spans="3:8" ht="12">
      <c r="C1999" s="76"/>
      <c r="H1999" s="78"/>
    </row>
    <row r="2000" spans="3:8" ht="12">
      <c r="C2000" s="76"/>
      <c r="H2000" s="78"/>
    </row>
    <row r="2001" spans="3:8" ht="12">
      <c r="C2001" s="76"/>
      <c r="H2001" s="78"/>
    </row>
    <row r="2002" spans="3:8" ht="12">
      <c r="C2002" s="76"/>
      <c r="H2002" s="78"/>
    </row>
    <row r="2003" spans="3:8" ht="12">
      <c r="C2003" s="76"/>
      <c r="H2003" s="78"/>
    </row>
    <row r="2004" spans="3:8" ht="12">
      <c r="C2004" s="76"/>
      <c r="H2004" s="78"/>
    </row>
    <row r="2005" spans="3:8" ht="12">
      <c r="C2005" s="76"/>
      <c r="H2005" s="78"/>
    </row>
    <row r="2006" spans="3:8" ht="12">
      <c r="C2006" s="76"/>
      <c r="H2006" s="78"/>
    </row>
    <row r="2007" spans="3:8" ht="12">
      <c r="C2007" s="76"/>
      <c r="H2007" s="78"/>
    </row>
    <row r="2008" spans="3:8" ht="12">
      <c r="C2008" s="76"/>
      <c r="H2008" s="78"/>
    </row>
    <row r="2009" spans="3:8" ht="12">
      <c r="C2009" s="76"/>
      <c r="H2009" s="78"/>
    </row>
    <row r="2010" spans="3:8" ht="12">
      <c r="C2010" s="76"/>
      <c r="H2010" s="78"/>
    </row>
    <row r="2011" spans="3:8" ht="12">
      <c r="C2011" s="76"/>
      <c r="H2011" s="78"/>
    </row>
    <row r="2012" spans="3:8" ht="12">
      <c r="C2012" s="76"/>
      <c r="H2012" s="78"/>
    </row>
    <row r="2013" spans="3:8" ht="12">
      <c r="C2013" s="76"/>
      <c r="H2013" s="78"/>
    </row>
    <row r="2014" spans="3:8" ht="12">
      <c r="C2014" s="76"/>
      <c r="H2014" s="78"/>
    </row>
    <row r="2015" spans="3:8" ht="12">
      <c r="C2015" s="76"/>
      <c r="H2015" s="78"/>
    </row>
    <row r="2016" spans="3:8" ht="12">
      <c r="C2016" s="76"/>
      <c r="H2016" s="78"/>
    </row>
    <row r="2017" spans="3:8" ht="12">
      <c r="C2017" s="76"/>
      <c r="H2017" s="78"/>
    </row>
    <row r="2018" spans="3:8" ht="12">
      <c r="C2018" s="76"/>
      <c r="H2018" s="78"/>
    </row>
    <row r="2019" spans="3:8" ht="12">
      <c r="C2019" s="76"/>
      <c r="H2019" s="78"/>
    </row>
    <row r="2020" spans="3:8" ht="12">
      <c r="C2020" s="76"/>
      <c r="H2020" s="78"/>
    </row>
    <row r="2021" spans="3:8" ht="12">
      <c r="C2021" s="76"/>
      <c r="H2021" s="78"/>
    </row>
    <row r="2022" spans="3:8" ht="12">
      <c r="C2022" s="76"/>
      <c r="H2022" s="78"/>
    </row>
    <row r="2023" spans="3:8" ht="12">
      <c r="C2023" s="76"/>
      <c r="H2023" s="78"/>
    </row>
    <row r="2024" spans="3:8" ht="12">
      <c r="C2024" s="76"/>
      <c r="H2024" s="78"/>
    </row>
    <row r="2025" spans="3:8" ht="12">
      <c r="C2025" s="76"/>
      <c r="H2025" s="78"/>
    </row>
    <row r="2026" spans="3:8" ht="12">
      <c r="C2026" s="76"/>
      <c r="H2026" s="78"/>
    </row>
    <row r="2027" spans="3:8" ht="12">
      <c r="C2027" s="76"/>
      <c r="H2027" s="78"/>
    </row>
    <row r="2028" spans="3:8" ht="12">
      <c r="C2028" s="76"/>
      <c r="H2028" s="78"/>
    </row>
    <row r="2029" spans="3:8" ht="12">
      <c r="C2029" s="76"/>
      <c r="H2029" s="78"/>
    </row>
    <row r="2030" spans="3:8" ht="12">
      <c r="C2030" s="76"/>
      <c r="H2030" s="78"/>
    </row>
    <row r="2031" spans="3:8" ht="12">
      <c r="C2031" s="76"/>
      <c r="H2031" s="78"/>
    </row>
    <row r="2032" spans="3:8" ht="12">
      <c r="C2032" s="76"/>
      <c r="H2032" s="78"/>
    </row>
    <row r="2033" spans="3:8" ht="12">
      <c r="C2033" s="76"/>
      <c r="H2033" s="78"/>
    </row>
    <row r="2034" spans="3:8" ht="12">
      <c r="C2034" s="76"/>
      <c r="H2034" s="78"/>
    </row>
    <row r="2035" spans="3:8" ht="12">
      <c r="C2035" s="76"/>
      <c r="H2035" s="78"/>
    </row>
    <row r="2036" spans="3:8" ht="12">
      <c r="C2036" s="76"/>
      <c r="H2036" s="78"/>
    </row>
    <row r="2037" spans="3:8" ht="12">
      <c r="C2037" s="76"/>
      <c r="H2037" s="78"/>
    </row>
    <row r="2038" spans="3:8" ht="12">
      <c r="C2038" s="76"/>
      <c r="H2038" s="78"/>
    </row>
    <row r="2039" spans="3:8" ht="12">
      <c r="C2039" s="76"/>
      <c r="H2039" s="78"/>
    </row>
    <row r="2040" spans="3:8" ht="12">
      <c r="C2040" s="76"/>
      <c r="H2040" s="78"/>
    </row>
    <row r="2041" spans="3:8" ht="12">
      <c r="C2041" s="76"/>
      <c r="H2041" s="78"/>
    </row>
    <row r="2042" spans="3:8" ht="12">
      <c r="C2042" s="76"/>
      <c r="H2042" s="78"/>
    </row>
    <row r="2043" spans="3:8" ht="12">
      <c r="C2043" s="76"/>
      <c r="H2043" s="78"/>
    </row>
    <row r="2044" spans="3:8" ht="12">
      <c r="C2044" s="76"/>
      <c r="H2044" s="78"/>
    </row>
    <row r="2045" spans="3:8" ht="12">
      <c r="C2045" s="76"/>
      <c r="H2045" s="78"/>
    </row>
    <row r="2046" spans="3:8" ht="12">
      <c r="C2046" s="76"/>
      <c r="H2046" s="78"/>
    </row>
    <row r="2047" spans="3:8" ht="12">
      <c r="C2047" s="76"/>
      <c r="H2047" s="78"/>
    </row>
    <row r="2048" spans="3:8" ht="12">
      <c r="C2048" s="76"/>
      <c r="H2048" s="78"/>
    </row>
    <row r="2049" spans="3:8" ht="12">
      <c r="C2049" s="76"/>
      <c r="H2049" s="78"/>
    </row>
    <row r="2050" spans="3:8" ht="12">
      <c r="C2050" s="76"/>
      <c r="H2050" s="78"/>
    </row>
    <row r="2051" spans="3:8" ht="12">
      <c r="C2051" s="76"/>
      <c r="H2051" s="78"/>
    </row>
    <row r="2052" spans="3:8" ht="12">
      <c r="C2052" s="76"/>
      <c r="H2052" s="78"/>
    </row>
    <row r="2053" spans="3:8" ht="12">
      <c r="C2053" s="76"/>
      <c r="H2053" s="78"/>
    </row>
    <row r="2054" spans="3:8" ht="12">
      <c r="C2054" s="76"/>
      <c r="H2054" s="78"/>
    </row>
    <row r="2055" spans="3:8" ht="12">
      <c r="C2055" s="76"/>
      <c r="H2055" s="78"/>
    </row>
    <row r="2056" spans="3:8" ht="12">
      <c r="C2056" s="76"/>
      <c r="H2056" s="78"/>
    </row>
    <row r="2057" spans="3:8" ht="12">
      <c r="C2057" s="76"/>
      <c r="H2057" s="78"/>
    </row>
    <row r="2058" spans="3:8" ht="12">
      <c r="C2058" s="76"/>
      <c r="H2058" s="78"/>
    </row>
    <row r="2059" spans="3:8" ht="12">
      <c r="C2059" s="76"/>
      <c r="H2059" s="78"/>
    </row>
    <row r="2060" spans="3:8" ht="12">
      <c r="C2060" s="76"/>
      <c r="H2060" s="78"/>
    </row>
    <row r="2061" spans="3:8" ht="12">
      <c r="C2061" s="76"/>
      <c r="H2061" s="78"/>
    </row>
    <row r="2062" spans="3:8" ht="12">
      <c r="C2062" s="76"/>
      <c r="H2062" s="78"/>
    </row>
    <row r="2063" spans="3:8" ht="12">
      <c r="C2063" s="76"/>
      <c r="H2063" s="78"/>
    </row>
    <row r="2064" spans="3:8" ht="12">
      <c r="C2064" s="76"/>
      <c r="H2064" s="78"/>
    </row>
    <row r="2065" spans="3:8" ht="12">
      <c r="C2065" s="76"/>
      <c r="H2065" s="78"/>
    </row>
    <row r="2066" spans="3:8" ht="12">
      <c r="C2066" s="76"/>
      <c r="H2066" s="78"/>
    </row>
    <row r="2067" spans="3:8" ht="12">
      <c r="C2067" s="76"/>
      <c r="H2067" s="78"/>
    </row>
    <row r="2068" spans="3:8" ht="12">
      <c r="C2068" s="76"/>
      <c r="H2068" s="78"/>
    </row>
    <row r="2069" spans="3:8" ht="12">
      <c r="C2069" s="76"/>
      <c r="H2069" s="78"/>
    </row>
    <row r="2070" spans="3:8" ht="12">
      <c r="C2070" s="76"/>
      <c r="H2070" s="78"/>
    </row>
    <row r="2071" spans="3:8" ht="12">
      <c r="C2071" s="76"/>
      <c r="H2071" s="78"/>
    </row>
    <row r="2072" spans="3:8" ht="12">
      <c r="C2072" s="76"/>
      <c r="H2072" s="78"/>
    </row>
    <row r="2073" spans="3:8" ht="12">
      <c r="C2073" s="76"/>
      <c r="H2073" s="78"/>
    </row>
    <row r="2074" spans="3:8" ht="12">
      <c r="C2074" s="76"/>
      <c r="H2074" s="78"/>
    </row>
    <row r="2075" spans="3:8" ht="12">
      <c r="C2075" s="76"/>
      <c r="H2075" s="78"/>
    </row>
    <row r="2076" spans="3:8" ht="12">
      <c r="C2076" s="76"/>
      <c r="H2076" s="78"/>
    </row>
    <row r="2077" spans="3:8" ht="12">
      <c r="C2077" s="76"/>
      <c r="H2077" s="78"/>
    </row>
    <row r="2078" spans="3:8" ht="12">
      <c r="C2078" s="76"/>
      <c r="H2078" s="78"/>
    </row>
    <row r="2079" spans="3:8" ht="12">
      <c r="C2079" s="76"/>
      <c r="H2079" s="78"/>
    </row>
    <row r="2080" spans="3:8" ht="12">
      <c r="C2080" s="76"/>
      <c r="H2080" s="78"/>
    </row>
    <row r="2081" spans="3:8" ht="12">
      <c r="C2081" s="76"/>
      <c r="H2081" s="78"/>
    </row>
    <row r="2082" spans="3:8" ht="12">
      <c r="C2082" s="76"/>
      <c r="H2082" s="78"/>
    </row>
    <row r="2083" spans="3:8" ht="12">
      <c r="C2083" s="76"/>
      <c r="H2083" s="78"/>
    </row>
    <row r="2084" spans="3:8" ht="12">
      <c r="C2084" s="76"/>
      <c r="H2084" s="78"/>
    </row>
    <row r="2085" spans="3:8" ht="12">
      <c r="C2085" s="76"/>
      <c r="H2085" s="78"/>
    </row>
    <row r="2086" spans="3:8" ht="12">
      <c r="C2086" s="76"/>
      <c r="H2086" s="78"/>
    </row>
    <row r="2087" spans="3:8" ht="12">
      <c r="C2087" s="76"/>
      <c r="H2087" s="78"/>
    </row>
    <row r="2088" spans="3:8" ht="12">
      <c r="C2088" s="76"/>
      <c r="H2088" s="78"/>
    </row>
    <row r="2089" spans="3:8" ht="12">
      <c r="C2089" s="76"/>
      <c r="H2089" s="78"/>
    </row>
    <row r="2090" spans="3:8" ht="12">
      <c r="C2090" s="76"/>
      <c r="H2090" s="78"/>
    </row>
    <row r="2091" spans="3:8" ht="12">
      <c r="C2091" s="76"/>
      <c r="H2091" s="78"/>
    </row>
    <row r="2092" spans="3:8" ht="12">
      <c r="C2092" s="76"/>
      <c r="H2092" s="78"/>
    </row>
    <row r="2093" spans="3:8" ht="12">
      <c r="C2093" s="76"/>
      <c r="H2093" s="78"/>
    </row>
    <row r="2094" spans="3:8" ht="12">
      <c r="C2094" s="76"/>
      <c r="H2094" s="78"/>
    </row>
    <row r="2095" spans="3:8" ht="12">
      <c r="C2095" s="76"/>
      <c r="H2095" s="78"/>
    </row>
    <row r="2096" spans="3:8" ht="12">
      <c r="C2096" s="76"/>
      <c r="H2096" s="78"/>
    </row>
    <row r="2097" spans="3:8" ht="12">
      <c r="C2097" s="76"/>
      <c r="H2097" s="78"/>
    </row>
    <row r="2098" spans="3:8" ht="12">
      <c r="C2098" s="76"/>
      <c r="H2098" s="78"/>
    </row>
    <row r="2099" spans="3:8" ht="12">
      <c r="C2099" s="76"/>
      <c r="H2099" s="78"/>
    </row>
    <row r="2100" spans="3:8" ht="12">
      <c r="C2100" s="76"/>
      <c r="H2100" s="78"/>
    </row>
    <row r="2101" spans="3:8" ht="12">
      <c r="C2101" s="76"/>
      <c r="H2101" s="78"/>
    </row>
    <row r="2102" spans="3:8" ht="12">
      <c r="C2102" s="76"/>
      <c r="H2102" s="78"/>
    </row>
    <row r="2103" spans="3:8" ht="12">
      <c r="C2103" s="76"/>
      <c r="H2103" s="78"/>
    </row>
    <row r="2104" spans="3:8" ht="12">
      <c r="C2104" s="76"/>
      <c r="H2104" s="78"/>
    </row>
    <row r="2105" spans="3:8" ht="12">
      <c r="C2105" s="76"/>
      <c r="H2105" s="78"/>
    </row>
    <row r="2106" spans="3:8" ht="12">
      <c r="C2106" s="76"/>
      <c r="H2106" s="78"/>
    </row>
    <row r="2107" spans="3:8" ht="12">
      <c r="C2107" s="76"/>
      <c r="H2107" s="78"/>
    </row>
    <row r="2108" spans="3:8" ht="12">
      <c r="C2108" s="76"/>
      <c r="H2108" s="78"/>
    </row>
    <row r="2109" spans="3:8" ht="12">
      <c r="C2109" s="76"/>
      <c r="H2109" s="78"/>
    </row>
    <row r="2110" spans="3:8" ht="12">
      <c r="C2110" s="76"/>
      <c r="H2110" s="78"/>
    </row>
    <row r="2111" spans="3:8" ht="12">
      <c r="C2111" s="76"/>
      <c r="H2111" s="78"/>
    </row>
    <row r="2112" spans="3:8" ht="12">
      <c r="C2112" s="76"/>
      <c r="H2112" s="78"/>
    </row>
    <row r="2113" spans="3:8" ht="12">
      <c r="C2113" s="76"/>
      <c r="H2113" s="78"/>
    </row>
    <row r="2114" spans="3:8" ht="12">
      <c r="C2114" s="76"/>
      <c r="H2114" s="78"/>
    </row>
    <row r="2115" spans="3:8" ht="12">
      <c r="C2115" s="76"/>
      <c r="H2115" s="78"/>
    </row>
    <row r="2116" spans="3:8" ht="12">
      <c r="C2116" s="76"/>
      <c r="H2116" s="78"/>
    </row>
    <row r="2117" spans="3:8" ht="12">
      <c r="C2117" s="76"/>
      <c r="H2117" s="78"/>
    </row>
    <row r="2118" spans="3:8" ht="12">
      <c r="C2118" s="76"/>
      <c r="H2118" s="78"/>
    </row>
    <row r="2119" spans="3:8" ht="12">
      <c r="C2119" s="76"/>
      <c r="H2119" s="78"/>
    </row>
    <row r="2120" spans="3:8" ht="12">
      <c r="C2120" s="76"/>
      <c r="H2120" s="78"/>
    </row>
    <row r="2121" spans="3:8" ht="12">
      <c r="C2121" s="76"/>
      <c r="H2121" s="78"/>
    </row>
    <row r="2122" spans="3:8" ht="12">
      <c r="C2122" s="76"/>
      <c r="H2122" s="78"/>
    </row>
    <row r="2123" spans="3:8" ht="12">
      <c r="C2123" s="76"/>
      <c r="H2123" s="78"/>
    </row>
    <row r="2124" spans="3:8" ht="12">
      <c r="C2124" s="76"/>
      <c r="H2124" s="78"/>
    </row>
    <row r="2125" spans="3:8" ht="12">
      <c r="C2125" s="76"/>
      <c r="H2125" s="78"/>
    </row>
    <row r="2126" spans="3:8" ht="12">
      <c r="C2126" s="76"/>
      <c r="H2126" s="78"/>
    </row>
    <row r="2127" spans="3:8" ht="12">
      <c r="C2127" s="76"/>
      <c r="H2127" s="78"/>
    </row>
    <row r="2128" spans="3:8" ht="12">
      <c r="C2128" s="76"/>
      <c r="H2128" s="78"/>
    </row>
    <row r="2129" spans="3:8" ht="12">
      <c r="C2129" s="76"/>
      <c r="H2129" s="78"/>
    </row>
    <row r="2130" spans="3:8" ht="12">
      <c r="C2130" s="76"/>
      <c r="H2130" s="78"/>
    </row>
    <row r="2131" spans="3:8" ht="12">
      <c r="C2131" s="76"/>
      <c r="H2131" s="78"/>
    </row>
    <row r="2132" spans="3:8" ht="12">
      <c r="C2132" s="76"/>
      <c r="H2132" s="78"/>
    </row>
    <row r="2133" spans="3:8" ht="12">
      <c r="C2133" s="76"/>
      <c r="H2133" s="78"/>
    </row>
    <row r="2134" spans="3:8" ht="12">
      <c r="C2134" s="76"/>
      <c r="H2134" s="78"/>
    </row>
    <row r="2135" spans="3:8" ht="12">
      <c r="C2135" s="76"/>
      <c r="H2135" s="78"/>
    </row>
    <row r="2136" spans="3:8" ht="12">
      <c r="C2136" s="76"/>
      <c r="H2136" s="78"/>
    </row>
    <row r="2137" spans="3:8" ht="12">
      <c r="C2137" s="76"/>
      <c r="H2137" s="78"/>
    </row>
    <row r="2138" spans="3:8" ht="12">
      <c r="C2138" s="76"/>
      <c r="H2138" s="78"/>
    </row>
    <row r="2139" spans="3:8" ht="12">
      <c r="C2139" s="76"/>
      <c r="H2139" s="78"/>
    </row>
    <row r="2140" spans="3:8" ht="12">
      <c r="C2140" s="76"/>
      <c r="H2140" s="78"/>
    </row>
    <row r="2141" spans="3:8" ht="12">
      <c r="C2141" s="76"/>
      <c r="H2141" s="78"/>
    </row>
    <row r="2142" spans="3:8" ht="12">
      <c r="C2142" s="76"/>
      <c r="H2142" s="78"/>
    </row>
    <row r="2143" spans="3:8" ht="12">
      <c r="C2143" s="76"/>
      <c r="H2143" s="78"/>
    </row>
    <row r="2144" spans="3:8" ht="12">
      <c r="C2144" s="76"/>
      <c r="H2144" s="78"/>
    </row>
    <row r="2145" spans="3:8" ht="12">
      <c r="C2145" s="76"/>
      <c r="H2145" s="78"/>
    </row>
    <row r="2146" spans="3:8" ht="12">
      <c r="C2146" s="76"/>
      <c r="H2146" s="78"/>
    </row>
    <row r="2147" spans="3:8" ht="12">
      <c r="C2147" s="76"/>
      <c r="H2147" s="78"/>
    </row>
    <row r="2148" spans="3:8" ht="12">
      <c r="C2148" s="76"/>
      <c r="H2148" s="78"/>
    </row>
    <row r="2149" spans="3:8" ht="12">
      <c r="C2149" s="76"/>
      <c r="H2149" s="78"/>
    </row>
    <row r="2150" spans="3:8" ht="12">
      <c r="C2150" s="76"/>
      <c r="H2150" s="78"/>
    </row>
    <row r="2151" spans="3:8" ht="12">
      <c r="C2151" s="76"/>
      <c r="H2151" s="78"/>
    </row>
    <row r="2152" spans="3:8" ht="12">
      <c r="C2152" s="76"/>
      <c r="H2152" s="78"/>
    </row>
    <row r="2153" spans="3:8" ht="12">
      <c r="C2153" s="76"/>
      <c r="H2153" s="78"/>
    </row>
    <row r="2154" spans="3:8" ht="12">
      <c r="C2154" s="76"/>
      <c r="H2154" s="78"/>
    </row>
    <row r="2155" spans="3:8" ht="12">
      <c r="C2155" s="76"/>
      <c r="H2155" s="78"/>
    </row>
    <row r="2156" spans="3:8" ht="12">
      <c r="C2156" s="76"/>
      <c r="H2156" s="78"/>
    </row>
    <row r="2157" spans="3:8" ht="12">
      <c r="C2157" s="76"/>
      <c r="H2157" s="78"/>
    </row>
    <row r="2158" spans="3:8" ht="12">
      <c r="C2158" s="76"/>
      <c r="H2158" s="78"/>
    </row>
    <row r="2159" spans="3:8" ht="12">
      <c r="C2159" s="76"/>
      <c r="H2159" s="78"/>
    </row>
    <row r="2160" spans="3:8" ht="12">
      <c r="C2160" s="76"/>
      <c r="H2160" s="78"/>
    </row>
    <row r="2161" spans="3:8" ht="12">
      <c r="C2161" s="76"/>
      <c r="H2161" s="78"/>
    </row>
    <row r="2162" spans="3:8" ht="12">
      <c r="C2162" s="76"/>
      <c r="H2162" s="78"/>
    </row>
    <row r="2163" spans="3:8" ht="12">
      <c r="C2163" s="76"/>
      <c r="H2163" s="78"/>
    </row>
    <row r="2164" spans="3:8" ht="12">
      <c r="C2164" s="76"/>
      <c r="H2164" s="78"/>
    </row>
    <row r="2165" spans="3:8" ht="12">
      <c r="C2165" s="76"/>
      <c r="H2165" s="78"/>
    </row>
    <row r="2166" spans="3:8" ht="12">
      <c r="C2166" s="76"/>
      <c r="H2166" s="78"/>
    </row>
    <row r="2167" spans="3:8" ht="12">
      <c r="C2167" s="76"/>
      <c r="H2167" s="78"/>
    </row>
    <row r="2168" spans="3:8" ht="12">
      <c r="C2168" s="76"/>
      <c r="H2168" s="78"/>
    </row>
    <row r="2169" spans="3:8" ht="12">
      <c r="C2169" s="76"/>
      <c r="H2169" s="78"/>
    </row>
    <row r="2170" spans="3:8" ht="12">
      <c r="C2170" s="76"/>
      <c r="H2170" s="78"/>
    </row>
    <row r="2171" spans="3:8" ht="12">
      <c r="C2171" s="76"/>
      <c r="H2171" s="78"/>
    </row>
    <row r="2172" spans="3:8" ht="12">
      <c r="C2172" s="76"/>
      <c r="H2172" s="78"/>
    </row>
    <row r="2173" spans="3:8" ht="12">
      <c r="C2173" s="76"/>
      <c r="H2173" s="78"/>
    </row>
    <row r="2174" spans="3:8" ht="12">
      <c r="C2174" s="76"/>
      <c r="H2174" s="78"/>
    </row>
    <row r="2175" spans="3:8" ht="12">
      <c r="C2175" s="76"/>
      <c r="H2175" s="78"/>
    </row>
    <row r="2176" spans="3:8" ht="12">
      <c r="C2176" s="76"/>
      <c r="H2176" s="78"/>
    </row>
    <row r="2177" spans="3:8" ht="12">
      <c r="C2177" s="76"/>
      <c r="H2177" s="78"/>
    </row>
    <row r="2178" spans="3:8" ht="12">
      <c r="C2178" s="76"/>
      <c r="H2178" s="78"/>
    </row>
    <row r="2179" spans="3:8" ht="12">
      <c r="C2179" s="76"/>
      <c r="H2179" s="78"/>
    </row>
    <row r="2180" spans="3:8" ht="12">
      <c r="C2180" s="76"/>
      <c r="H2180" s="78"/>
    </row>
    <row r="2181" spans="3:8" ht="12">
      <c r="C2181" s="76"/>
      <c r="H2181" s="78"/>
    </row>
    <row r="2182" spans="3:8" ht="12">
      <c r="C2182" s="76"/>
      <c r="H2182" s="78"/>
    </row>
    <row r="2183" spans="3:8" ht="12">
      <c r="C2183" s="76"/>
      <c r="H2183" s="78"/>
    </row>
    <row r="2184" spans="3:8" ht="12">
      <c r="C2184" s="76"/>
      <c r="H2184" s="78"/>
    </row>
    <row r="2185" spans="3:8" ht="12">
      <c r="C2185" s="76"/>
      <c r="H2185" s="78"/>
    </row>
    <row r="2186" spans="3:8" ht="12">
      <c r="C2186" s="76"/>
      <c r="H2186" s="78"/>
    </row>
    <row r="2187" spans="3:8" ht="12">
      <c r="C2187" s="76"/>
      <c r="H2187" s="78"/>
    </row>
    <row r="2188" spans="3:8" ht="12">
      <c r="C2188" s="76"/>
      <c r="H2188" s="78"/>
    </row>
    <row r="2189" spans="3:8" ht="12">
      <c r="C2189" s="76"/>
      <c r="H2189" s="78"/>
    </row>
    <row r="2190" spans="3:8" ht="12">
      <c r="C2190" s="76"/>
      <c r="H2190" s="78"/>
    </row>
    <row r="2191" spans="3:8" ht="12">
      <c r="C2191" s="76"/>
      <c r="H2191" s="78"/>
    </row>
    <row r="2192" spans="3:8" ht="12">
      <c r="C2192" s="76"/>
      <c r="H2192" s="78"/>
    </row>
    <row r="2193" spans="3:8" ht="12">
      <c r="C2193" s="76"/>
      <c r="H2193" s="78"/>
    </row>
    <row r="2194" spans="3:8" ht="12">
      <c r="C2194" s="76"/>
      <c r="H2194" s="78"/>
    </row>
    <row r="2195" spans="3:8" ht="12">
      <c r="C2195" s="76"/>
      <c r="H2195" s="78"/>
    </row>
    <row r="2196" spans="3:8" ht="12">
      <c r="C2196" s="76"/>
      <c r="H2196" s="78"/>
    </row>
    <row r="2197" spans="3:8" ht="12">
      <c r="C2197" s="76"/>
      <c r="H2197" s="78"/>
    </row>
    <row r="2198" spans="3:8" ht="12">
      <c r="C2198" s="76"/>
      <c r="H2198" s="78"/>
    </row>
    <row r="2199" spans="3:8" ht="12">
      <c r="C2199" s="76"/>
      <c r="H2199" s="78"/>
    </row>
    <row r="2200" spans="3:8" ht="12">
      <c r="C2200" s="76"/>
      <c r="H2200" s="78"/>
    </row>
    <row r="2201" spans="3:8" ht="12">
      <c r="C2201" s="76"/>
      <c r="H2201" s="78"/>
    </row>
    <row r="2202" spans="3:8" ht="12">
      <c r="C2202" s="76"/>
      <c r="H2202" s="78"/>
    </row>
    <row r="2203" spans="3:8" ht="12">
      <c r="C2203" s="76"/>
      <c r="H2203" s="78"/>
    </row>
    <row r="2204" spans="3:8" ht="12">
      <c r="C2204" s="76"/>
      <c r="H2204" s="78"/>
    </row>
    <row r="2205" spans="3:8" ht="12">
      <c r="C2205" s="76"/>
      <c r="H2205" s="78"/>
    </row>
    <row r="2206" spans="3:8" ht="12">
      <c r="C2206" s="76"/>
      <c r="H2206" s="78"/>
    </row>
    <row r="2207" spans="3:8" ht="12">
      <c r="C2207" s="76"/>
      <c r="H2207" s="78"/>
    </row>
    <row r="2208" spans="3:8" ht="12">
      <c r="C2208" s="76"/>
      <c r="H2208" s="78"/>
    </row>
    <row r="2209" spans="3:8" ht="12">
      <c r="C2209" s="76"/>
      <c r="H2209" s="78"/>
    </row>
    <row r="2210" spans="3:8" ht="12">
      <c r="C2210" s="76"/>
      <c r="H2210" s="78"/>
    </row>
    <row r="2211" spans="3:8" ht="12">
      <c r="C2211" s="76"/>
      <c r="H2211" s="78"/>
    </row>
    <row r="2212" spans="3:8" ht="12">
      <c r="C2212" s="76"/>
      <c r="H2212" s="78"/>
    </row>
    <row r="2213" spans="3:8" ht="12">
      <c r="C2213" s="76"/>
      <c r="H2213" s="78"/>
    </row>
    <row r="2214" spans="3:8" ht="12">
      <c r="C2214" s="76"/>
      <c r="H2214" s="78"/>
    </row>
    <row r="2215" spans="3:8" ht="12">
      <c r="C2215" s="76"/>
      <c r="H2215" s="78"/>
    </row>
    <row r="2216" spans="3:8" ht="12">
      <c r="C2216" s="76"/>
      <c r="H2216" s="78"/>
    </row>
    <row r="2217" spans="3:8" ht="12">
      <c r="C2217" s="76"/>
      <c r="H2217" s="78"/>
    </row>
    <row r="2218" spans="3:8" ht="12">
      <c r="C2218" s="76"/>
      <c r="H2218" s="78"/>
    </row>
    <row r="2219" spans="3:8" ht="12">
      <c r="C2219" s="76"/>
      <c r="H2219" s="78"/>
    </row>
    <row r="2220" spans="3:8" ht="12">
      <c r="C2220" s="76"/>
      <c r="H2220" s="78"/>
    </row>
    <row r="2221" spans="3:8" ht="12">
      <c r="C2221" s="76"/>
      <c r="H2221" s="78"/>
    </row>
    <row r="2222" spans="3:8" ht="12">
      <c r="C2222" s="76"/>
      <c r="H2222" s="78"/>
    </row>
    <row r="2223" spans="3:8" ht="12">
      <c r="C2223" s="76"/>
      <c r="H2223" s="78"/>
    </row>
    <row r="2224" spans="3:8" ht="12">
      <c r="C2224" s="76"/>
      <c r="H2224" s="78"/>
    </row>
    <row r="2225" spans="3:8" ht="12">
      <c r="C2225" s="76"/>
      <c r="H2225" s="78"/>
    </row>
    <row r="2226" spans="3:8" ht="12">
      <c r="C2226" s="76"/>
      <c r="H2226" s="78"/>
    </row>
    <row r="2227" spans="3:8" ht="12">
      <c r="C2227" s="76"/>
      <c r="H2227" s="78"/>
    </row>
    <row r="2228" spans="3:8" ht="12">
      <c r="C2228" s="76"/>
      <c r="H2228" s="78"/>
    </row>
    <row r="2229" spans="3:8" ht="12">
      <c r="C2229" s="76"/>
      <c r="H2229" s="78"/>
    </row>
    <row r="2230" spans="3:8" ht="12">
      <c r="C2230" s="76"/>
      <c r="H2230" s="78"/>
    </row>
    <row r="2231" spans="3:8" ht="12">
      <c r="C2231" s="76"/>
      <c r="H2231" s="78"/>
    </row>
    <row r="2232" spans="3:8" ht="12">
      <c r="C2232" s="76"/>
      <c r="H2232" s="78"/>
    </row>
    <row r="2233" spans="3:8" ht="12">
      <c r="C2233" s="76"/>
      <c r="H2233" s="78"/>
    </row>
    <row r="2234" spans="3:8" ht="12">
      <c r="C2234" s="76"/>
      <c r="H2234" s="78"/>
    </row>
    <row r="2235" spans="3:8" ht="12">
      <c r="C2235" s="76"/>
      <c r="H2235" s="78"/>
    </row>
    <row r="2236" spans="3:8" ht="12">
      <c r="C2236" s="76"/>
      <c r="H2236" s="78"/>
    </row>
    <row r="2237" spans="3:8" ht="12">
      <c r="C2237" s="76"/>
      <c r="H2237" s="78"/>
    </row>
    <row r="2238" spans="3:8" ht="12">
      <c r="C2238" s="76"/>
      <c r="H2238" s="78"/>
    </row>
    <row r="2239" spans="3:8" ht="12">
      <c r="C2239" s="76"/>
      <c r="H2239" s="78"/>
    </row>
    <row r="2240" spans="3:8" ht="12">
      <c r="C2240" s="76"/>
      <c r="H2240" s="78"/>
    </row>
    <row r="2241" spans="3:8" ht="12">
      <c r="C2241" s="76"/>
      <c r="H2241" s="78"/>
    </row>
    <row r="2242" spans="3:8" ht="12">
      <c r="C2242" s="76"/>
      <c r="H2242" s="78"/>
    </row>
    <row r="2243" spans="3:8" ht="12">
      <c r="C2243" s="76"/>
      <c r="H2243" s="78"/>
    </row>
    <row r="2244" spans="3:8" ht="12">
      <c r="C2244" s="76"/>
      <c r="H2244" s="78"/>
    </row>
    <row r="2245" spans="3:8" ht="12">
      <c r="C2245" s="76"/>
      <c r="H2245" s="78"/>
    </row>
    <row r="2246" spans="3:8" ht="12">
      <c r="C2246" s="76"/>
      <c r="H2246" s="78"/>
    </row>
    <row r="2247" spans="3:8" ht="12">
      <c r="C2247" s="76"/>
      <c r="H2247" s="78"/>
    </row>
    <row r="2248" spans="3:8" ht="12">
      <c r="C2248" s="76"/>
      <c r="H2248" s="78"/>
    </row>
    <row r="2249" spans="3:8" ht="12">
      <c r="C2249" s="76"/>
      <c r="H2249" s="78"/>
    </row>
    <row r="2250" spans="3:8" ht="12">
      <c r="C2250" s="76"/>
      <c r="H2250" s="78"/>
    </row>
    <row r="2251" spans="3:8" ht="12">
      <c r="C2251" s="76"/>
      <c r="H2251" s="78"/>
    </row>
    <row r="2252" spans="3:8" ht="12">
      <c r="C2252" s="76"/>
      <c r="H2252" s="78"/>
    </row>
    <row r="2253" spans="3:8" ht="12">
      <c r="C2253" s="76"/>
      <c r="H2253" s="78"/>
    </row>
    <row r="2254" spans="3:8" ht="12">
      <c r="C2254" s="76"/>
      <c r="H2254" s="78"/>
    </row>
    <row r="2255" spans="3:8" ht="12">
      <c r="C2255" s="76"/>
      <c r="H2255" s="78"/>
    </row>
    <row r="2256" spans="3:8" ht="12">
      <c r="C2256" s="76"/>
      <c r="H2256" s="78"/>
    </row>
    <row r="2257" spans="3:8" ht="12">
      <c r="C2257" s="76"/>
      <c r="H2257" s="78"/>
    </row>
    <row r="2258" spans="3:8" ht="12">
      <c r="C2258" s="76"/>
      <c r="H2258" s="78"/>
    </row>
    <row r="2259" spans="3:8" ht="12">
      <c r="C2259" s="76"/>
      <c r="H2259" s="78"/>
    </row>
    <row r="2260" spans="3:8" ht="12">
      <c r="C2260" s="76"/>
      <c r="H2260" s="78"/>
    </row>
    <row r="2261" spans="3:8" ht="12">
      <c r="C2261" s="76"/>
      <c r="H2261" s="78"/>
    </row>
    <row r="2262" spans="3:8" ht="12">
      <c r="C2262" s="76"/>
      <c r="H2262" s="78"/>
    </row>
    <row r="2263" spans="3:8" ht="12">
      <c r="C2263" s="76"/>
      <c r="H2263" s="78"/>
    </row>
    <row r="2264" spans="3:8" ht="12">
      <c r="C2264" s="76"/>
      <c r="H2264" s="78"/>
    </row>
    <row r="2265" spans="3:8" ht="12">
      <c r="C2265" s="76"/>
      <c r="H2265" s="78"/>
    </row>
    <row r="2266" spans="3:8" ht="12">
      <c r="C2266" s="76"/>
      <c r="H2266" s="78"/>
    </row>
    <row r="2267" spans="3:8" ht="12">
      <c r="C2267" s="76"/>
      <c r="H2267" s="78"/>
    </row>
    <row r="2268" spans="3:8" ht="12">
      <c r="C2268" s="76"/>
      <c r="H2268" s="78"/>
    </row>
    <row r="2269" spans="3:8" ht="12">
      <c r="C2269" s="76"/>
      <c r="H2269" s="78"/>
    </row>
    <row r="2270" spans="3:8" ht="12">
      <c r="C2270" s="76"/>
      <c r="H2270" s="78"/>
    </row>
    <row r="2271" spans="3:8" ht="12">
      <c r="C2271" s="76"/>
      <c r="H2271" s="78"/>
    </row>
    <row r="2272" spans="3:8" ht="12">
      <c r="C2272" s="76"/>
      <c r="H2272" s="78"/>
    </row>
    <row r="2273" spans="3:8" ht="12">
      <c r="C2273" s="76"/>
      <c r="H2273" s="78"/>
    </row>
    <row r="2274" spans="3:8" ht="12">
      <c r="C2274" s="76"/>
      <c r="H2274" s="78"/>
    </row>
    <row r="2275" spans="3:8" ht="12">
      <c r="C2275" s="76"/>
      <c r="H2275" s="78"/>
    </row>
    <row r="2276" spans="3:8" ht="12">
      <c r="C2276" s="76"/>
      <c r="H2276" s="78"/>
    </row>
    <row r="2277" spans="3:8" ht="12">
      <c r="C2277" s="76"/>
      <c r="H2277" s="78"/>
    </row>
    <row r="2278" spans="3:8" ht="12">
      <c r="C2278" s="76"/>
      <c r="H2278" s="78"/>
    </row>
    <row r="2279" spans="3:8" ht="12">
      <c r="C2279" s="76"/>
      <c r="H2279" s="78"/>
    </row>
    <row r="2280" spans="3:8" ht="12">
      <c r="C2280" s="76"/>
      <c r="H2280" s="78"/>
    </row>
    <row r="2281" spans="3:8" ht="12">
      <c r="C2281" s="76"/>
      <c r="H2281" s="78"/>
    </row>
    <row r="2282" spans="3:8" ht="12">
      <c r="C2282" s="76"/>
      <c r="H2282" s="78"/>
    </row>
    <row r="2283" spans="3:8" ht="12">
      <c r="C2283" s="76"/>
      <c r="H2283" s="78"/>
    </row>
    <row r="2284" spans="3:8" ht="12">
      <c r="C2284" s="76"/>
      <c r="H2284" s="78"/>
    </row>
    <row r="2285" spans="3:8" ht="12">
      <c r="C2285" s="76"/>
      <c r="H2285" s="78"/>
    </row>
    <row r="2286" spans="3:8" ht="12">
      <c r="C2286" s="76"/>
      <c r="H2286" s="78"/>
    </row>
    <row r="2287" spans="3:8" ht="12">
      <c r="C2287" s="76"/>
      <c r="H2287" s="78"/>
    </row>
    <row r="2288" spans="3:8" ht="12">
      <c r="C2288" s="76"/>
      <c r="H2288" s="78"/>
    </row>
    <row r="2289" spans="3:8" ht="12">
      <c r="C2289" s="76"/>
      <c r="H2289" s="78"/>
    </row>
    <row r="2290" spans="3:8" ht="12">
      <c r="C2290" s="76"/>
      <c r="H2290" s="78"/>
    </row>
    <row r="2291" spans="3:8" ht="12">
      <c r="C2291" s="76"/>
      <c r="H2291" s="78"/>
    </row>
    <row r="2292" spans="3:8" ht="12">
      <c r="C2292" s="76"/>
      <c r="H2292" s="78"/>
    </row>
    <row r="2293" spans="3:8" ht="12">
      <c r="C2293" s="76"/>
      <c r="H2293" s="78"/>
    </row>
    <row r="2294" spans="3:8" ht="12">
      <c r="C2294" s="76"/>
      <c r="H2294" s="78"/>
    </row>
    <row r="2295" spans="3:8" ht="12">
      <c r="C2295" s="76"/>
      <c r="H2295" s="78"/>
    </row>
    <row r="2296" spans="3:8" ht="12">
      <c r="C2296" s="76"/>
      <c r="H2296" s="78"/>
    </row>
    <row r="2297" spans="3:8" ht="12">
      <c r="C2297" s="76"/>
      <c r="H2297" s="78"/>
    </row>
    <row r="2298" spans="3:8" ht="12">
      <c r="C2298" s="76"/>
      <c r="H2298" s="78"/>
    </row>
    <row r="2299" spans="3:8" ht="12">
      <c r="C2299" s="76"/>
      <c r="H2299" s="78"/>
    </row>
    <row r="2300" spans="3:8" ht="12">
      <c r="C2300" s="76"/>
      <c r="H2300" s="78"/>
    </row>
    <row r="2301" spans="3:8" ht="12">
      <c r="C2301" s="76"/>
      <c r="H2301" s="78"/>
    </row>
    <row r="2302" spans="3:8" ht="12">
      <c r="C2302" s="76"/>
      <c r="H2302" s="78"/>
    </row>
    <row r="2303" spans="3:8" ht="12">
      <c r="C2303" s="76"/>
      <c r="H2303" s="78"/>
    </row>
    <row r="2304" spans="3:8" ht="12">
      <c r="C2304" s="76"/>
      <c r="H2304" s="78"/>
    </row>
    <row r="2305" spans="3:8" ht="12">
      <c r="C2305" s="76"/>
      <c r="H2305" s="78"/>
    </row>
    <row r="2306" spans="3:8" ht="12">
      <c r="C2306" s="76"/>
      <c r="H2306" s="78"/>
    </row>
    <row r="2307" spans="3:8" ht="12">
      <c r="C2307" s="76"/>
      <c r="H2307" s="78"/>
    </row>
    <row r="2308" spans="3:8" ht="12">
      <c r="C2308" s="76"/>
      <c r="H2308" s="78"/>
    </row>
    <row r="2309" spans="3:8" ht="12">
      <c r="C2309" s="76"/>
      <c r="H2309" s="78"/>
    </row>
    <row r="2310" spans="3:8" ht="12">
      <c r="C2310" s="76"/>
      <c r="H2310" s="78"/>
    </row>
    <row r="2311" spans="3:8" ht="12">
      <c r="C2311" s="76"/>
      <c r="H2311" s="78"/>
    </row>
    <row r="2312" spans="3:8" ht="12">
      <c r="C2312" s="76"/>
      <c r="H2312" s="78"/>
    </row>
    <row r="2313" spans="3:8" ht="12">
      <c r="C2313" s="76"/>
      <c r="H2313" s="78"/>
    </row>
    <row r="2314" spans="3:8" ht="12">
      <c r="C2314" s="76"/>
      <c r="H2314" s="78"/>
    </row>
    <row r="2315" spans="3:8" ht="12">
      <c r="C2315" s="76"/>
      <c r="H2315" s="78"/>
    </row>
    <row r="2316" spans="3:8" ht="12">
      <c r="C2316" s="76"/>
      <c r="H2316" s="78"/>
    </row>
    <row r="2317" spans="3:8" ht="12">
      <c r="C2317" s="76"/>
      <c r="H2317" s="78"/>
    </row>
    <row r="2318" spans="3:8" ht="12">
      <c r="C2318" s="76"/>
      <c r="H2318" s="78"/>
    </row>
    <row r="2319" spans="3:8" ht="12">
      <c r="C2319" s="76"/>
      <c r="H2319" s="78"/>
    </row>
    <row r="2320" spans="3:8" ht="12">
      <c r="C2320" s="76"/>
      <c r="H2320" s="78"/>
    </row>
    <row r="2321" spans="3:8" ht="12">
      <c r="C2321" s="76"/>
      <c r="H2321" s="78"/>
    </row>
    <row r="2322" spans="3:8" ht="12">
      <c r="C2322" s="76"/>
      <c r="H2322" s="78"/>
    </row>
    <row r="2323" spans="3:8" ht="12">
      <c r="C2323" s="76"/>
      <c r="H2323" s="78"/>
    </row>
    <row r="2324" spans="3:8" ht="12">
      <c r="C2324" s="76"/>
      <c r="H2324" s="78"/>
    </row>
    <row r="2325" spans="3:8" ht="12">
      <c r="C2325" s="76"/>
      <c r="H2325" s="78"/>
    </row>
    <row r="2326" spans="3:8" ht="12">
      <c r="C2326" s="76"/>
      <c r="H2326" s="78"/>
    </row>
    <row r="2327" spans="3:8" ht="12">
      <c r="C2327" s="76"/>
      <c r="H2327" s="78"/>
    </row>
    <row r="2328" spans="3:8" ht="12">
      <c r="C2328" s="76"/>
      <c r="H2328" s="78"/>
    </row>
    <row r="2329" spans="3:8" ht="12">
      <c r="C2329" s="76"/>
      <c r="H2329" s="78"/>
    </row>
    <row r="2330" spans="3:8" ht="12">
      <c r="C2330" s="76"/>
      <c r="H2330" s="78"/>
    </row>
    <row r="2331" spans="3:8" ht="12">
      <c r="C2331" s="76"/>
      <c r="H2331" s="78"/>
    </row>
    <row r="2332" spans="3:8" ht="12">
      <c r="C2332" s="76"/>
      <c r="H2332" s="78"/>
    </row>
    <row r="2333" spans="3:8" ht="12">
      <c r="C2333" s="76"/>
      <c r="H2333" s="78"/>
    </row>
    <row r="2334" spans="3:8" ht="12">
      <c r="C2334" s="76"/>
      <c r="H2334" s="78"/>
    </row>
    <row r="2335" spans="3:8" ht="12">
      <c r="C2335" s="76"/>
      <c r="H2335" s="78"/>
    </row>
    <row r="2336" spans="3:8" ht="12">
      <c r="C2336" s="76"/>
      <c r="H2336" s="78"/>
    </row>
    <row r="2337" spans="3:8" ht="12">
      <c r="C2337" s="76"/>
      <c r="H2337" s="78"/>
    </row>
    <row r="2338" spans="3:8" ht="12">
      <c r="C2338" s="76"/>
      <c r="H2338" s="78"/>
    </row>
    <row r="2339" spans="3:8" ht="12">
      <c r="C2339" s="76"/>
      <c r="H2339" s="78"/>
    </row>
    <row r="2340" spans="3:8" ht="12">
      <c r="C2340" s="76"/>
      <c r="H2340" s="78"/>
    </row>
    <row r="2341" spans="3:8" ht="12">
      <c r="C2341" s="76"/>
      <c r="H2341" s="78"/>
    </row>
    <row r="2342" spans="3:8" ht="12">
      <c r="C2342" s="76"/>
      <c r="H2342" s="78"/>
    </row>
    <row r="2343" spans="3:8" ht="12">
      <c r="C2343" s="76"/>
      <c r="H2343" s="78"/>
    </row>
    <row r="2344" spans="3:8" ht="12">
      <c r="C2344" s="76"/>
      <c r="H2344" s="78"/>
    </row>
    <row r="2345" spans="3:8" ht="12">
      <c r="C2345" s="76"/>
      <c r="H2345" s="78"/>
    </row>
    <row r="2346" spans="3:8" ht="12">
      <c r="C2346" s="76"/>
      <c r="H2346" s="78"/>
    </row>
    <row r="2347" spans="3:8" ht="12">
      <c r="C2347" s="76"/>
      <c r="H2347" s="78"/>
    </row>
    <row r="2348" spans="3:8" ht="12">
      <c r="C2348" s="76"/>
      <c r="H2348" s="78"/>
    </row>
    <row r="2349" spans="3:8" ht="12">
      <c r="C2349" s="76"/>
      <c r="H2349" s="78"/>
    </row>
    <row r="2350" spans="3:8" ht="12">
      <c r="C2350" s="76"/>
      <c r="H2350" s="78"/>
    </row>
    <row r="2351" spans="3:8" ht="12">
      <c r="C2351" s="76"/>
      <c r="H2351" s="78"/>
    </row>
    <row r="2352" spans="3:8" ht="12">
      <c r="C2352" s="76"/>
      <c r="H2352" s="78"/>
    </row>
    <row r="2353" spans="3:8" ht="12">
      <c r="C2353" s="76"/>
      <c r="H2353" s="78"/>
    </row>
    <row r="2354" spans="3:8" ht="12">
      <c r="C2354" s="76"/>
      <c r="H2354" s="78"/>
    </row>
    <row r="2355" spans="3:8" ht="12">
      <c r="C2355" s="76"/>
      <c r="H2355" s="78"/>
    </row>
    <row r="2356" spans="3:8" ht="12">
      <c r="C2356" s="76"/>
      <c r="H2356" s="78"/>
    </row>
    <row r="2357" spans="3:8" ht="12">
      <c r="C2357" s="76"/>
      <c r="H2357" s="78"/>
    </row>
    <row r="2358" spans="3:8" ht="12">
      <c r="C2358" s="76"/>
      <c r="H2358" s="78"/>
    </row>
    <row r="2359" spans="3:8" ht="12">
      <c r="C2359" s="76"/>
      <c r="H2359" s="78"/>
    </row>
    <row r="2360" spans="3:8" ht="12">
      <c r="C2360" s="76"/>
      <c r="H2360" s="78"/>
    </row>
    <row r="2361" spans="3:8" ht="12">
      <c r="C2361" s="76"/>
      <c r="H2361" s="78"/>
    </row>
    <row r="2362" spans="3:8" ht="12">
      <c r="C2362" s="76"/>
      <c r="H2362" s="78"/>
    </row>
    <row r="2363" spans="3:8" ht="12">
      <c r="C2363" s="76"/>
      <c r="H2363" s="78"/>
    </row>
    <row r="2364" spans="3:8" ht="12">
      <c r="C2364" s="76"/>
      <c r="H2364" s="78"/>
    </row>
    <row r="2365" spans="3:8" ht="12">
      <c r="C2365" s="76"/>
      <c r="H2365" s="78"/>
    </row>
    <row r="2366" spans="3:8" ht="12">
      <c r="C2366" s="76"/>
      <c r="H2366" s="78"/>
    </row>
    <row r="2367" spans="3:8" ht="12">
      <c r="C2367" s="76"/>
      <c r="H2367" s="78"/>
    </row>
    <row r="2368" spans="3:8" ht="12">
      <c r="C2368" s="76"/>
      <c r="H2368" s="78"/>
    </row>
    <row r="2369" spans="3:8" ht="12">
      <c r="C2369" s="76"/>
      <c r="H2369" s="78"/>
    </row>
    <row r="2370" spans="3:8" ht="12">
      <c r="C2370" s="76"/>
      <c r="H2370" s="78"/>
    </row>
    <row r="2371" spans="3:8" ht="12">
      <c r="C2371" s="76"/>
      <c r="H2371" s="78"/>
    </row>
    <row r="2372" spans="3:8" ht="12">
      <c r="C2372" s="76"/>
      <c r="H2372" s="78"/>
    </row>
    <row r="2373" spans="3:8" ht="12">
      <c r="C2373" s="76"/>
      <c r="H2373" s="78"/>
    </row>
    <row r="2374" spans="3:8" ht="12">
      <c r="C2374" s="76"/>
      <c r="H2374" s="78"/>
    </row>
    <row r="2375" spans="3:8" ht="12">
      <c r="C2375" s="76"/>
      <c r="H2375" s="78"/>
    </row>
    <row r="2376" spans="3:8" ht="12">
      <c r="C2376" s="76"/>
      <c r="H2376" s="78"/>
    </row>
    <row r="2377" spans="3:8" ht="12">
      <c r="C2377" s="76"/>
      <c r="H2377" s="78"/>
    </row>
    <row r="2378" spans="3:8" ht="12">
      <c r="C2378" s="76"/>
      <c r="H2378" s="78"/>
    </row>
    <row r="2379" spans="3:8" ht="12">
      <c r="C2379" s="76"/>
      <c r="H2379" s="78"/>
    </row>
    <row r="2380" spans="3:8" ht="12">
      <c r="C2380" s="76"/>
      <c r="H2380" s="78"/>
    </row>
    <row r="2381" spans="3:8" ht="12">
      <c r="C2381" s="76"/>
      <c r="H2381" s="78"/>
    </row>
    <row r="2382" spans="3:8" ht="12">
      <c r="C2382" s="76"/>
      <c r="H2382" s="78"/>
    </row>
    <row r="2383" spans="3:8" ht="12">
      <c r="C2383" s="76"/>
      <c r="H2383" s="78"/>
    </row>
    <row r="2384" spans="3:8" ht="12">
      <c r="C2384" s="76"/>
      <c r="H2384" s="78"/>
    </row>
    <row r="2385" spans="3:8" ht="12">
      <c r="C2385" s="76"/>
      <c r="H2385" s="78"/>
    </row>
    <row r="2386" spans="3:8" ht="12">
      <c r="C2386" s="76"/>
      <c r="H2386" s="78"/>
    </row>
    <row r="2387" spans="3:8" ht="12">
      <c r="C2387" s="76"/>
      <c r="H2387" s="78"/>
    </row>
    <row r="2388" spans="3:8" ht="12">
      <c r="C2388" s="76"/>
      <c r="H2388" s="78"/>
    </row>
    <row r="2389" spans="3:8" ht="12">
      <c r="C2389" s="76"/>
      <c r="H2389" s="78"/>
    </row>
    <row r="2390" spans="3:8" ht="12">
      <c r="C2390" s="76"/>
      <c r="H2390" s="78"/>
    </row>
    <row r="2391" spans="3:8" ht="12">
      <c r="C2391" s="76"/>
      <c r="H2391" s="78"/>
    </row>
    <row r="2392" spans="3:8" ht="12">
      <c r="C2392" s="76"/>
      <c r="H2392" s="78"/>
    </row>
    <row r="2393" spans="3:8" ht="12">
      <c r="C2393" s="76"/>
      <c r="H2393" s="78"/>
    </row>
    <row r="2394" spans="3:8" ht="12">
      <c r="C2394" s="76"/>
      <c r="H2394" s="78"/>
    </row>
    <row r="2395" spans="3:8" ht="12">
      <c r="C2395" s="76"/>
      <c r="H2395" s="78"/>
    </row>
    <row r="2396" spans="3:8" ht="12">
      <c r="C2396" s="76"/>
      <c r="H2396" s="78"/>
    </row>
    <row r="2397" spans="3:8" ht="12">
      <c r="C2397" s="76"/>
      <c r="H2397" s="78"/>
    </row>
    <row r="2398" spans="3:8" ht="12">
      <c r="C2398" s="76"/>
      <c r="H2398" s="78"/>
    </row>
    <row r="2399" spans="3:8" ht="12">
      <c r="C2399" s="76"/>
      <c r="H2399" s="78"/>
    </row>
    <row r="2400" spans="3:8" ht="12">
      <c r="C2400" s="76"/>
      <c r="H2400" s="78"/>
    </row>
    <row r="2401" spans="3:8" ht="12">
      <c r="C2401" s="76"/>
      <c r="H2401" s="78"/>
    </row>
    <row r="2402" spans="3:8" ht="12">
      <c r="C2402" s="76"/>
      <c r="H2402" s="78"/>
    </row>
    <row r="2403" spans="3:8" ht="12">
      <c r="C2403" s="76"/>
      <c r="H2403" s="78"/>
    </row>
    <row r="2404" spans="3:8" ht="12">
      <c r="C2404" s="76"/>
      <c r="H2404" s="78"/>
    </row>
    <row r="2405" spans="3:8" ht="12">
      <c r="C2405" s="76"/>
      <c r="H2405" s="78"/>
    </row>
    <row r="2406" spans="3:8" ht="12">
      <c r="C2406" s="76"/>
      <c r="H2406" s="78"/>
    </row>
    <row r="2407" spans="3:8" ht="12">
      <c r="C2407" s="76"/>
      <c r="H2407" s="78"/>
    </row>
    <row r="2408" spans="3:8" ht="12">
      <c r="C2408" s="76"/>
      <c r="H2408" s="78"/>
    </row>
    <row r="2409" spans="3:8" ht="12">
      <c r="C2409" s="76"/>
      <c r="H2409" s="78"/>
    </row>
    <row r="2410" spans="3:8" ht="12">
      <c r="C2410" s="76"/>
      <c r="H2410" s="78"/>
    </row>
    <row r="2411" spans="3:8" ht="12">
      <c r="C2411" s="76"/>
      <c r="H2411" s="78"/>
    </row>
    <row r="2412" spans="3:8" ht="12">
      <c r="C2412" s="76"/>
      <c r="H2412" s="78"/>
    </row>
    <row r="2413" spans="3:8" ht="12">
      <c r="C2413" s="76"/>
      <c r="H2413" s="78"/>
    </row>
    <row r="2414" spans="3:8" ht="12">
      <c r="C2414" s="76"/>
      <c r="H2414" s="78"/>
    </row>
    <row r="2415" spans="3:8" ht="12">
      <c r="C2415" s="76"/>
      <c r="H2415" s="78"/>
    </row>
    <row r="2416" spans="3:8" ht="12">
      <c r="C2416" s="76"/>
      <c r="H2416" s="78"/>
    </row>
    <row r="2417" spans="3:8" ht="12">
      <c r="C2417" s="76"/>
      <c r="H2417" s="78"/>
    </row>
    <row r="2418" spans="3:8" ht="12">
      <c r="C2418" s="76"/>
      <c r="H2418" s="78"/>
    </row>
    <row r="2419" spans="3:8" ht="12">
      <c r="C2419" s="76"/>
      <c r="H2419" s="78"/>
    </row>
    <row r="2420" spans="3:8" ht="12">
      <c r="C2420" s="76"/>
      <c r="H2420" s="78"/>
    </row>
    <row r="2421" spans="3:8" ht="12">
      <c r="C2421" s="76"/>
      <c r="H2421" s="78"/>
    </row>
    <row r="2422" spans="3:8" ht="12">
      <c r="C2422" s="76"/>
      <c r="H2422" s="78"/>
    </row>
    <row r="2423" spans="3:8" ht="12">
      <c r="C2423" s="76"/>
      <c r="H2423" s="78"/>
    </row>
    <row r="2424" spans="3:8" ht="12">
      <c r="C2424" s="76"/>
      <c r="H2424" s="78"/>
    </row>
    <row r="2425" spans="3:8" ht="12">
      <c r="C2425" s="76"/>
      <c r="H2425" s="78"/>
    </row>
    <row r="2426" spans="3:8" ht="12">
      <c r="C2426" s="76"/>
      <c r="H2426" s="78"/>
    </row>
    <row r="2427" spans="3:8" ht="12">
      <c r="C2427" s="76"/>
      <c r="H2427" s="78"/>
    </row>
    <row r="2428" spans="3:8" ht="12">
      <c r="C2428" s="76"/>
      <c r="H2428" s="78"/>
    </row>
    <row r="2429" spans="3:8" ht="12">
      <c r="C2429" s="76"/>
      <c r="H2429" s="78"/>
    </row>
    <row r="2430" spans="3:8" ht="12">
      <c r="C2430" s="76"/>
      <c r="H2430" s="78"/>
    </row>
    <row r="2431" spans="3:8" ht="12">
      <c r="C2431" s="76"/>
      <c r="H2431" s="78"/>
    </row>
    <row r="2432" spans="3:8" ht="12">
      <c r="C2432" s="76"/>
      <c r="H2432" s="78"/>
    </row>
    <row r="2433" spans="3:8" ht="12">
      <c r="C2433" s="76"/>
      <c r="H2433" s="78"/>
    </row>
    <row r="2434" spans="3:8" ht="12">
      <c r="C2434" s="76"/>
      <c r="H2434" s="78"/>
    </row>
    <row r="2435" spans="3:8" ht="12">
      <c r="C2435" s="76"/>
      <c r="H2435" s="78"/>
    </row>
    <row r="2436" spans="3:8" ht="12">
      <c r="C2436" s="76"/>
      <c r="H2436" s="78"/>
    </row>
    <row r="2437" spans="3:8" ht="12">
      <c r="C2437" s="76"/>
      <c r="H2437" s="78"/>
    </row>
    <row r="2438" spans="3:8" ht="12">
      <c r="C2438" s="76"/>
      <c r="H2438" s="78"/>
    </row>
    <row r="2439" spans="3:8" ht="12">
      <c r="C2439" s="76"/>
      <c r="H2439" s="78"/>
    </row>
    <row r="2440" spans="3:8" ht="12">
      <c r="C2440" s="76"/>
      <c r="H2440" s="78"/>
    </row>
    <row r="2441" spans="3:8" ht="12">
      <c r="C2441" s="76"/>
      <c r="H2441" s="78"/>
    </row>
    <row r="2442" spans="3:8" ht="12">
      <c r="C2442" s="76"/>
      <c r="H2442" s="78"/>
    </row>
    <row r="2443" spans="3:8" ht="12">
      <c r="C2443" s="76"/>
      <c r="H2443" s="78"/>
    </row>
    <row r="2444" spans="3:8" ht="12">
      <c r="C2444" s="76"/>
      <c r="H2444" s="78"/>
    </row>
    <row r="2445" spans="3:8" ht="12">
      <c r="C2445" s="76"/>
      <c r="H2445" s="78"/>
    </row>
    <row r="2446" spans="3:8" ht="12">
      <c r="C2446" s="76"/>
      <c r="H2446" s="78"/>
    </row>
    <row r="2447" spans="3:8" ht="12">
      <c r="C2447" s="76"/>
      <c r="H2447" s="78"/>
    </row>
    <row r="2448" spans="3:8" ht="12">
      <c r="C2448" s="76"/>
      <c r="H2448" s="78"/>
    </row>
    <row r="2449" spans="3:8" ht="12">
      <c r="C2449" s="76"/>
      <c r="H2449" s="78"/>
    </row>
    <row r="2450" spans="3:8" ht="12">
      <c r="C2450" s="76"/>
      <c r="H2450" s="78"/>
    </row>
    <row r="2451" spans="3:8" ht="12">
      <c r="C2451" s="76"/>
      <c r="H2451" s="78"/>
    </row>
    <row r="2452" spans="3:8" ht="12">
      <c r="C2452" s="76"/>
      <c r="H2452" s="78"/>
    </row>
    <row r="2453" spans="3:8" ht="12">
      <c r="C2453" s="76"/>
      <c r="H2453" s="78"/>
    </row>
    <row r="2454" spans="3:8" ht="12">
      <c r="C2454" s="76"/>
      <c r="H2454" s="78"/>
    </row>
    <row r="2455" spans="3:8" ht="12">
      <c r="C2455" s="76"/>
      <c r="H2455" s="78"/>
    </row>
    <row r="2456" spans="3:8" ht="12">
      <c r="C2456" s="76"/>
      <c r="H2456" s="78"/>
    </row>
    <row r="2457" spans="3:8" ht="12">
      <c r="C2457" s="76"/>
      <c r="H2457" s="78"/>
    </row>
    <row r="2458" spans="3:8" ht="12">
      <c r="C2458" s="76"/>
      <c r="H2458" s="78"/>
    </row>
    <row r="2459" spans="3:8" ht="12">
      <c r="C2459" s="76"/>
      <c r="H2459" s="78"/>
    </row>
    <row r="2460" spans="3:8" ht="12">
      <c r="C2460" s="76"/>
      <c r="H2460" s="78"/>
    </row>
    <row r="2461" spans="3:8" ht="12">
      <c r="C2461" s="76"/>
      <c r="H2461" s="78"/>
    </row>
    <row r="2462" spans="3:8" ht="12">
      <c r="C2462" s="76"/>
      <c r="H2462" s="78"/>
    </row>
    <row r="2463" spans="3:8" ht="12">
      <c r="C2463" s="76"/>
      <c r="H2463" s="78"/>
    </row>
    <row r="2464" spans="3:8" ht="12">
      <c r="C2464" s="76"/>
      <c r="H2464" s="78"/>
    </row>
    <row r="2465" spans="3:8" ht="12">
      <c r="C2465" s="76"/>
      <c r="H2465" s="78"/>
    </row>
    <row r="2466" spans="3:8" ht="12">
      <c r="C2466" s="76"/>
      <c r="H2466" s="78"/>
    </row>
    <row r="2467" spans="3:8" ht="12">
      <c r="C2467" s="76"/>
      <c r="H2467" s="78"/>
    </row>
    <row r="2468" spans="3:8" ht="12">
      <c r="C2468" s="76"/>
      <c r="H2468" s="78"/>
    </row>
    <row r="2469" spans="3:8" ht="12">
      <c r="C2469" s="76"/>
      <c r="H2469" s="78"/>
    </row>
    <row r="2470" spans="3:8" ht="12">
      <c r="C2470" s="76"/>
      <c r="H2470" s="78"/>
    </row>
    <row r="2471" spans="3:8" ht="12">
      <c r="C2471" s="76"/>
      <c r="H2471" s="78"/>
    </row>
    <row r="2472" spans="3:8" ht="12">
      <c r="C2472" s="76"/>
      <c r="H2472" s="78"/>
    </row>
    <row r="2473" spans="3:8" ht="12">
      <c r="C2473" s="76"/>
      <c r="H2473" s="78"/>
    </row>
    <row r="2474" spans="3:8" ht="12">
      <c r="C2474" s="76"/>
      <c r="H2474" s="78"/>
    </row>
    <row r="2475" spans="3:8" ht="12">
      <c r="C2475" s="76"/>
      <c r="H2475" s="78"/>
    </row>
    <row r="2476" spans="3:8" ht="12">
      <c r="C2476" s="76"/>
      <c r="H2476" s="78"/>
    </row>
    <row r="2477" spans="3:8" ht="12">
      <c r="C2477" s="76"/>
      <c r="H2477" s="78"/>
    </row>
    <row r="2478" spans="3:8" ht="12">
      <c r="C2478" s="76"/>
      <c r="H2478" s="78"/>
    </row>
    <row r="2479" spans="3:8" ht="12">
      <c r="C2479" s="76"/>
      <c r="H2479" s="78"/>
    </row>
    <row r="2480" spans="3:8" ht="12">
      <c r="C2480" s="76"/>
      <c r="H2480" s="78"/>
    </row>
    <row r="2481" spans="3:8" ht="12">
      <c r="C2481" s="76"/>
      <c r="H2481" s="78"/>
    </row>
    <row r="2482" spans="3:8" ht="12">
      <c r="C2482" s="76"/>
      <c r="H2482" s="78"/>
    </row>
    <row r="2483" spans="3:8" ht="12">
      <c r="C2483" s="76"/>
      <c r="H2483" s="78"/>
    </row>
    <row r="2484" spans="3:8" ht="12">
      <c r="C2484" s="76"/>
      <c r="H2484" s="78"/>
    </row>
    <row r="2485" spans="3:8" ht="12">
      <c r="C2485" s="76"/>
      <c r="H2485" s="78"/>
    </row>
    <row r="2486" spans="3:8" ht="12">
      <c r="C2486" s="76"/>
      <c r="H2486" s="78"/>
    </row>
    <row r="2487" spans="3:8" ht="12">
      <c r="C2487" s="76"/>
      <c r="H2487" s="78"/>
    </row>
    <row r="2488" spans="3:8" ht="12">
      <c r="C2488" s="76"/>
      <c r="H2488" s="78"/>
    </row>
    <row r="2489" spans="3:8" ht="12">
      <c r="C2489" s="76"/>
      <c r="H2489" s="78"/>
    </row>
    <row r="2490" spans="3:8" ht="12">
      <c r="C2490" s="76"/>
      <c r="H2490" s="78"/>
    </row>
    <row r="2491" spans="3:8" ht="12">
      <c r="C2491" s="76"/>
      <c r="H2491" s="78"/>
    </row>
    <row r="2492" spans="3:8" ht="12">
      <c r="C2492" s="76"/>
      <c r="H2492" s="78"/>
    </row>
    <row r="2493" spans="3:8" ht="12">
      <c r="C2493" s="76"/>
      <c r="H2493" s="78"/>
    </row>
    <row r="2494" spans="3:8" ht="12">
      <c r="C2494" s="76"/>
      <c r="H2494" s="78"/>
    </row>
    <row r="2495" spans="3:8" ht="12">
      <c r="C2495" s="76"/>
      <c r="H2495" s="78"/>
    </row>
    <row r="2496" spans="3:8" ht="12">
      <c r="C2496" s="76"/>
      <c r="H2496" s="78"/>
    </row>
    <row r="2497" spans="3:8" ht="12">
      <c r="C2497" s="76"/>
      <c r="H2497" s="78"/>
    </row>
    <row r="2498" spans="3:8" ht="12">
      <c r="C2498" s="76"/>
      <c r="H2498" s="78"/>
    </row>
    <row r="2499" spans="3:8" ht="12">
      <c r="C2499" s="76"/>
      <c r="H2499" s="78"/>
    </row>
    <row r="2500" spans="3:8" ht="12">
      <c r="C2500" s="76"/>
      <c r="H2500" s="78"/>
    </row>
    <row r="2501" spans="3:8" ht="12">
      <c r="C2501" s="76"/>
      <c r="H2501" s="78"/>
    </row>
    <row r="2502" spans="3:8" ht="12">
      <c r="C2502" s="76"/>
      <c r="H2502" s="78"/>
    </row>
    <row r="2503" spans="3:8" ht="12">
      <c r="C2503" s="76"/>
      <c r="H2503" s="78"/>
    </row>
    <row r="2504" spans="3:8" ht="12">
      <c r="C2504" s="76"/>
      <c r="H2504" s="78"/>
    </row>
    <row r="2505" spans="3:8" ht="12">
      <c r="C2505" s="76"/>
      <c r="H2505" s="78"/>
    </row>
    <row r="2506" spans="3:8" ht="12">
      <c r="C2506" s="76"/>
      <c r="H2506" s="78"/>
    </row>
    <row r="2507" spans="3:8" ht="12">
      <c r="C2507" s="76"/>
      <c r="H2507" s="78"/>
    </row>
    <row r="2508" spans="3:8" ht="12">
      <c r="C2508" s="76"/>
      <c r="H2508" s="78"/>
    </row>
    <row r="2509" spans="3:8" ht="12">
      <c r="C2509" s="76"/>
      <c r="H2509" s="78"/>
    </row>
    <row r="2510" spans="3:8" ht="12">
      <c r="C2510" s="76"/>
      <c r="H2510" s="78"/>
    </row>
    <row r="2511" spans="3:8" ht="12">
      <c r="C2511" s="76"/>
      <c r="H2511" s="78"/>
    </row>
    <row r="2512" spans="3:8" ht="12">
      <c r="C2512" s="76"/>
      <c r="H2512" s="78"/>
    </row>
    <row r="2513" spans="3:8" ht="12">
      <c r="C2513" s="76"/>
      <c r="H2513" s="78"/>
    </row>
    <row r="2514" spans="3:8" ht="12">
      <c r="C2514" s="76"/>
      <c r="H2514" s="78"/>
    </row>
    <row r="2515" spans="3:8" ht="12">
      <c r="C2515" s="76"/>
      <c r="H2515" s="78"/>
    </row>
    <row r="2516" spans="3:8" ht="12">
      <c r="C2516" s="76"/>
      <c r="H2516" s="78"/>
    </row>
    <row r="2517" spans="3:8" ht="12">
      <c r="C2517" s="76"/>
      <c r="H2517" s="78"/>
    </row>
    <row r="2518" spans="3:8" ht="12">
      <c r="C2518" s="76"/>
      <c r="H2518" s="78"/>
    </row>
    <row r="2519" spans="3:8" ht="12">
      <c r="C2519" s="76"/>
      <c r="H2519" s="78"/>
    </row>
    <row r="2520" spans="3:8" ht="12">
      <c r="C2520" s="76"/>
      <c r="H2520" s="78"/>
    </row>
    <row r="2521" spans="3:8" ht="12">
      <c r="C2521" s="76"/>
      <c r="H2521" s="78"/>
    </row>
    <row r="2522" spans="3:8" ht="12">
      <c r="C2522" s="76"/>
      <c r="H2522" s="78"/>
    </row>
    <row r="2523" spans="3:8" ht="12">
      <c r="C2523" s="76"/>
      <c r="H2523" s="78"/>
    </row>
    <row r="2524" spans="3:8" ht="12">
      <c r="C2524" s="76"/>
      <c r="H2524" s="78"/>
    </row>
    <row r="2525" spans="3:8" ht="12">
      <c r="C2525" s="76"/>
      <c r="H2525" s="78"/>
    </row>
    <row r="2526" spans="3:8" ht="12">
      <c r="C2526" s="76"/>
      <c r="H2526" s="78"/>
    </row>
    <row r="2527" spans="3:8" ht="12">
      <c r="C2527" s="76"/>
      <c r="H2527" s="78"/>
    </row>
    <row r="2528" spans="3:8" ht="12">
      <c r="C2528" s="76"/>
      <c r="H2528" s="78"/>
    </row>
    <row r="2529" spans="3:8" ht="12">
      <c r="C2529" s="76"/>
      <c r="H2529" s="78"/>
    </row>
    <row r="2530" spans="3:8" ht="12">
      <c r="C2530" s="76"/>
      <c r="H2530" s="78"/>
    </row>
    <row r="2531" spans="3:8" ht="12">
      <c r="C2531" s="76"/>
      <c r="H2531" s="78"/>
    </row>
    <row r="2532" spans="3:8" ht="12">
      <c r="C2532" s="76"/>
      <c r="H2532" s="78"/>
    </row>
    <row r="2533" spans="3:8" ht="12">
      <c r="C2533" s="76"/>
      <c r="H2533" s="78"/>
    </row>
    <row r="2534" spans="3:8" ht="12">
      <c r="C2534" s="76"/>
      <c r="H2534" s="78"/>
    </row>
    <row r="2535" spans="3:8" ht="12">
      <c r="C2535" s="76"/>
      <c r="H2535" s="78"/>
    </row>
    <row r="2536" spans="3:8" ht="12">
      <c r="C2536" s="76"/>
      <c r="H2536" s="78"/>
    </row>
    <row r="2537" spans="3:8" ht="12">
      <c r="C2537" s="76"/>
      <c r="H2537" s="78"/>
    </row>
    <row r="2538" spans="3:8" ht="12">
      <c r="C2538" s="76"/>
      <c r="H2538" s="78"/>
    </row>
    <row r="2539" spans="3:8" ht="12">
      <c r="C2539" s="76"/>
      <c r="H2539" s="78"/>
    </row>
    <row r="2540" spans="3:8" ht="12">
      <c r="C2540" s="76"/>
      <c r="H2540" s="78"/>
    </row>
    <row r="2541" spans="3:8" ht="12">
      <c r="C2541" s="76"/>
      <c r="H2541" s="78"/>
    </row>
    <row r="2542" spans="3:8" ht="12">
      <c r="C2542" s="76"/>
      <c r="H2542" s="78"/>
    </row>
    <row r="2543" spans="3:8" ht="12">
      <c r="C2543" s="76"/>
      <c r="H2543" s="78"/>
    </row>
    <row r="2544" spans="3:8" ht="12">
      <c r="C2544" s="76"/>
      <c r="H2544" s="78"/>
    </row>
    <row r="2545" spans="3:8" ht="12">
      <c r="C2545" s="76"/>
      <c r="H2545" s="78"/>
    </row>
    <row r="2546" spans="3:8" ht="12">
      <c r="C2546" s="76"/>
      <c r="H2546" s="78"/>
    </row>
    <row r="2547" spans="3:8" ht="12">
      <c r="C2547" s="76"/>
      <c r="H2547" s="78"/>
    </row>
    <row r="2548" spans="3:8" ht="12">
      <c r="C2548" s="76"/>
      <c r="H2548" s="78"/>
    </row>
    <row r="2549" spans="3:8" ht="12">
      <c r="C2549" s="76"/>
      <c r="H2549" s="78"/>
    </row>
    <row r="2550" spans="3:8" ht="12">
      <c r="C2550" s="76"/>
      <c r="H2550" s="78"/>
    </row>
    <row r="2551" spans="3:8" ht="12">
      <c r="C2551" s="76"/>
      <c r="H2551" s="78"/>
    </row>
    <row r="2552" spans="3:8" ht="12">
      <c r="C2552" s="76"/>
      <c r="H2552" s="78"/>
    </row>
    <row r="2553" spans="3:8" ht="12">
      <c r="C2553" s="76"/>
      <c r="H2553" s="78"/>
    </row>
    <row r="2554" spans="3:8" ht="12">
      <c r="C2554" s="76"/>
      <c r="H2554" s="78"/>
    </row>
    <row r="2555" spans="3:8" ht="12">
      <c r="C2555" s="76"/>
      <c r="H2555" s="78"/>
    </row>
    <row r="2556" spans="3:8" ht="12">
      <c r="C2556" s="76"/>
      <c r="H2556" s="78"/>
    </row>
    <row r="2557" spans="3:8" ht="12">
      <c r="C2557" s="76"/>
      <c r="H2557" s="78"/>
    </row>
    <row r="2558" spans="3:8" ht="12">
      <c r="C2558" s="76"/>
      <c r="H2558" s="78"/>
    </row>
    <row r="2559" spans="3:8" ht="12">
      <c r="C2559" s="76"/>
      <c r="H2559" s="78"/>
    </row>
    <row r="2560" spans="3:8" ht="12">
      <c r="C2560" s="76"/>
      <c r="H2560" s="78"/>
    </row>
    <row r="2561" spans="3:8" ht="12">
      <c r="C2561" s="76"/>
      <c r="H2561" s="78"/>
    </row>
    <row r="2562" spans="3:8" ht="12">
      <c r="C2562" s="76"/>
      <c r="H2562" s="78"/>
    </row>
    <row r="2563" spans="3:8" ht="12">
      <c r="C2563" s="76"/>
      <c r="H2563" s="78"/>
    </row>
    <row r="2564" spans="3:8" ht="12">
      <c r="C2564" s="76"/>
      <c r="H2564" s="78"/>
    </row>
    <row r="2565" spans="3:8" ht="12">
      <c r="C2565" s="76"/>
      <c r="H2565" s="78"/>
    </row>
    <row r="2566" spans="3:8" ht="12">
      <c r="C2566" s="76"/>
      <c r="H2566" s="78"/>
    </row>
    <row r="2567" spans="3:8" ht="12">
      <c r="C2567" s="76"/>
      <c r="H2567" s="78"/>
    </row>
    <row r="2568" spans="3:8" ht="12">
      <c r="C2568" s="76"/>
      <c r="H2568" s="78"/>
    </row>
    <row r="2569" spans="3:8" ht="12">
      <c r="C2569" s="76"/>
      <c r="H2569" s="78"/>
    </row>
    <row r="2570" spans="3:8" ht="12">
      <c r="C2570" s="76"/>
      <c r="H2570" s="78"/>
    </row>
    <row r="2571" spans="3:8" ht="12">
      <c r="C2571" s="76"/>
      <c r="H2571" s="78"/>
    </row>
    <row r="2572" spans="3:8" ht="12">
      <c r="C2572" s="76"/>
      <c r="H2572" s="78"/>
    </row>
    <row r="2573" spans="3:8" ht="12">
      <c r="C2573" s="76"/>
      <c r="H2573" s="78"/>
    </row>
    <row r="2574" spans="3:8" ht="12">
      <c r="C2574" s="76"/>
      <c r="H2574" s="78"/>
    </row>
    <row r="2575" spans="3:8" ht="12">
      <c r="C2575" s="76"/>
      <c r="H2575" s="78"/>
    </row>
    <row r="2576" spans="3:8" ht="12">
      <c r="C2576" s="76"/>
      <c r="H2576" s="78"/>
    </row>
    <row r="2577" spans="3:8" ht="12">
      <c r="C2577" s="76"/>
      <c r="H2577" s="78"/>
    </row>
    <row r="2578" spans="3:8" ht="12">
      <c r="C2578" s="76"/>
      <c r="H2578" s="78"/>
    </row>
    <row r="2579" spans="3:8" ht="12">
      <c r="C2579" s="76"/>
      <c r="H2579" s="78"/>
    </row>
    <row r="2580" spans="3:8" ht="12">
      <c r="C2580" s="76"/>
      <c r="H2580" s="78"/>
    </row>
    <row r="2581" spans="3:8" ht="12">
      <c r="C2581" s="76"/>
      <c r="H2581" s="78"/>
    </row>
    <row r="2582" spans="3:8" ht="12">
      <c r="C2582" s="76"/>
      <c r="H2582" s="78"/>
    </row>
    <row r="2583" spans="3:8" ht="12">
      <c r="C2583" s="76"/>
      <c r="H2583" s="78"/>
    </row>
    <row r="2584" spans="3:8" ht="12">
      <c r="C2584" s="76"/>
      <c r="H2584" s="78"/>
    </row>
    <row r="2585" spans="3:8" ht="12">
      <c r="C2585" s="76"/>
      <c r="H2585" s="78"/>
    </row>
    <row r="2586" spans="3:8" ht="12">
      <c r="C2586" s="76"/>
      <c r="H2586" s="78"/>
    </row>
    <row r="2587" spans="3:8" ht="12">
      <c r="C2587" s="76"/>
      <c r="H2587" s="78"/>
    </row>
    <row r="2588" spans="3:8" ht="12">
      <c r="C2588" s="76"/>
      <c r="H2588" s="78"/>
    </row>
    <row r="2589" spans="3:8" ht="12">
      <c r="C2589" s="76"/>
      <c r="H2589" s="78"/>
    </row>
    <row r="2590" spans="3:8" ht="12">
      <c r="C2590" s="76"/>
      <c r="H2590" s="78"/>
    </row>
    <row r="2591" spans="3:8" ht="12">
      <c r="C2591" s="76"/>
      <c r="H2591" s="78"/>
    </row>
    <row r="2592" spans="3:8" ht="12">
      <c r="C2592" s="76"/>
      <c r="H2592" s="78"/>
    </row>
    <row r="2593" spans="3:8" ht="12">
      <c r="C2593" s="76"/>
      <c r="H2593" s="78"/>
    </row>
    <row r="2594" spans="3:8" ht="12">
      <c r="C2594" s="76"/>
      <c r="H2594" s="78"/>
    </row>
    <row r="2595" spans="3:8" ht="12">
      <c r="C2595" s="76"/>
      <c r="H2595" s="78"/>
    </row>
    <row r="2596" spans="3:8" ht="12">
      <c r="C2596" s="76"/>
      <c r="H2596" s="78"/>
    </row>
    <row r="2597" spans="3:8" ht="12">
      <c r="C2597" s="76"/>
      <c r="H2597" s="78"/>
    </row>
    <row r="2598" spans="3:8" ht="12">
      <c r="C2598" s="76"/>
      <c r="H2598" s="78"/>
    </row>
    <row r="2599" spans="3:8" ht="12">
      <c r="C2599" s="76"/>
      <c r="H2599" s="78"/>
    </row>
    <row r="2600" spans="3:8" ht="12">
      <c r="C2600" s="76"/>
      <c r="H2600" s="78"/>
    </row>
    <row r="2601" spans="3:8" ht="12">
      <c r="C2601" s="76"/>
      <c r="H2601" s="78"/>
    </row>
    <row r="2602" spans="3:8" ht="12">
      <c r="C2602" s="76"/>
      <c r="H2602" s="78"/>
    </row>
    <row r="2603" spans="3:8" ht="12">
      <c r="C2603" s="76"/>
      <c r="H2603" s="78"/>
    </row>
    <row r="2604" spans="3:8" ht="12">
      <c r="C2604" s="76"/>
      <c r="H2604" s="78"/>
    </row>
    <row r="2605" spans="3:8" ht="12">
      <c r="C2605" s="76"/>
      <c r="H2605" s="78"/>
    </row>
    <row r="2606" spans="3:8" ht="12">
      <c r="C2606" s="76"/>
      <c r="H2606" s="78"/>
    </row>
    <row r="2607" spans="3:8" ht="12">
      <c r="C2607" s="76"/>
      <c r="H2607" s="78"/>
    </row>
    <row r="2608" spans="3:8" ht="12">
      <c r="C2608" s="76"/>
      <c r="H2608" s="78"/>
    </row>
    <row r="2609" spans="3:8" ht="12">
      <c r="C2609" s="76"/>
      <c r="H2609" s="78"/>
    </row>
    <row r="2610" spans="3:8" ht="12">
      <c r="C2610" s="76"/>
      <c r="H2610" s="78"/>
    </row>
    <row r="2611" spans="3:8" ht="12">
      <c r="C2611" s="76"/>
      <c r="H2611" s="78"/>
    </row>
    <row r="2612" spans="3:8" ht="12">
      <c r="C2612" s="76"/>
      <c r="H2612" s="78"/>
    </row>
    <row r="2613" spans="3:8" ht="12">
      <c r="C2613" s="76"/>
      <c r="H2613" s="78"/>
    </row>
    <row r="2614" spans="3:8" ht="12">
      <c r="C2614" s="76"/>
      <c r="H2614" s="78"/>
    </row>
    <row r="2615" spans="3:8" ht="12">
      <c r="C2615" s="76"/>
      <c r="H2615" s="78"/>
    </row>
    <row r="2616" spans="3:8" ht="12">
      <c r="C2616" s="76"/>
      <c r="H2616" s="78"/>
    </row>
    <row r="2617" spans="3:8" ht="12">
      <c r="C2617" s="76"/>
      <c r="H2617" s="78"/>
    </row>
    <row r="2618" spans="3:8" ht="12">
      <c r="C2618" s="76"/>
      <c r="H2618" s="78"/>
    </row>
    <row r="2619" spans="3:8" ht="12">
      <c r="C2619" s="76"/>
      <c r="H2619" s="78"/>
    </row>
    <row r="2620" spans="3:8" ht="12">
      <c r="C2620" s="76"/>
      <c r="H2620" s="78"/>
    </row>
    <row r="2621" spans="3:8" ht="12">
      <c r="C2621" s="76"/>
      <c r="H2621" s="78"/>
    </row>
    <row r="2622" spans="3:8" ht="12">
      <c r="C2622" s="76"/>
      <c r="H2622" s="78"/>
    </row>
    <row r="2623" spans="3:8" ht="12">
      <c r="C2623" s="76"/>
      <c r="H2623" s="78"/>
    </row>
    <row r="2624" spans="3:8" ht="12">
      <c r="C2624" s="76"/>
      <c r="H2624" s="78"/>
    </row>
    <row r="2625" spans="3:8" ht="12">
      <c r="C2625" s="76"/>
      <c r="H2625" s="78"/>
    </row>
    <row r="2626" spans="3:8" ht="12">
      <c r="C2626" s="76"/>
      <c r="H2626" s="78"/>
    </row>
    <row r="2627" spans="3:8" ht="12">
      <c r="C2627" s="76"/>
      <c r="H2627" s="78"/>
    </row>
    <row r="2628" spans="3:8" ht="12">
      <c r="C2628" s="76"/>
      <c r="H2628" s="78"/>
    </row>
    <row r="2629" spans="3:8" ht="12">
      <c r="C2629" s="76"/>
      <c r="H2629" s="78"/>
    </row>
    <row r="2630" spans="3:8" ht="12">
      <c r="C2630" s="76"/>
      <c r="H2630" s="78"/>
    </row>
    <row r="2631" spans="3:8" ht="12">
      <c r="C2631" s="76"/>
      <c r="H2631" s="78"/>
    </row>
    <row r="2632" spans="3:8" ht="12">
      <c r="C2632" s="76"/>
      <c r="H2632" s="78"/>
    </row>
    <row r="2633" spans="3:8" ht="12">
      <c r="C2633" s="76"/>
      <c r="H2633" s="78"/>
    </row>
    <row r="2634" spans="3:8" ht="12">
      <c r="C2634" s="76"/>
      <c r="H2634" s="78"/>
    </row>
    <row r="2635" spans="3:8" ht="12">
      <c r="C2635" s="76"/>
      <c r="H2635" s="78"/>
    </row>
    <row r="2636" spans="3:8" ht="12">
      <c r="C2636" s="76"/>
      <c r="H2636" s="78"/>
    </row>
    <row r="2637" spans="3:8" ht="12">
      <c r="C2637" s="76"/>
      <c r="H2637" s="78"/>
    </row>
    <row r="2638" spans="3:8" ht="12">
      <c r="C2638" s="76"/>
      <c r="H2638" s="78"/>
    </row>
    <row r="2639" spans="3:8" ht="12">
      <c r="C2639" s="76"/>
      <c r="H2639" s="78"/>
    </row>
    <row r="2640" spans="3:8" ht="12">
      <c r="C2640" s="76"/>
      <c r="H2640" s="78"/>
    </row>
    <row r="2641" spans="3:8" ht="12">
      <c r="C2641" s="76"/>
      <c r="H2641" s="78"/>
    </row>
    <row r="2642" spans="3:8" ht="12">
      <c r="C2642" s="76"/>
      <c r="H2642" s="78"/>
    </row>
    <row r="2643" spans="3:8" ht="12">
      <c r="C2643" s="76"/>
      <c r="H2643" s="78"/>
    </row>
    <row r="2644" spans="3:8" ht="12">
      <c r="C2644" s="76"/>
      <c r="H2644" s="78"/>
    </row>
    <row r="2645" spans="3:8" ht="12">
      <c r="C2645" s="76"/>
      <c r="H2645" s="78"/>
    </row>
    <row r="2646" spans="3:8" ht="12">
      <c r="C2646" s="76"/>
      <c r="H2646" s="78"/>
    </row>
    <row r="2647" spans="3:8" ht="12">
      <c r="C2647" s="76"/>
      <c r="H2647" s="78"/>
    </row>
    <row r="2648" spans="3:8" ht="12">
      <c r="C2648" s="76"/>
      <c r="H2648" s="78"/>
    </row>
    <row r="2649" spans="3:8" ht="12">
      <c r="C2649" s="76"/>
      <c r="H2649" s="78"/>
    </row>
    <row r="2650" spans="3:8" ht="12">
      <c r="C2650" s="76"/>
      <c r="H2650" s="78"/>
    </row>
    <row r="2651" spans="3:8" ht="12">
      <c r="C2651" s="76"/>
      <c r="H2651" s="78"/>
    </row>
    <row r="2652" spans="3:8" ht="12">
      <c r="C2652" s="76"/>
      <c r="H2652" s="78"/>
    </row>
    <row r="2653" spans="3:8" ht="12">
      <c r="C2653" s="76"/>
      <c r="H2653" s="78"/>
    </row>
    <row r="2654" spans="3:8" ht="12">
      <c r="C2654" s="76"/>
      <c r="H2654" s="78"/>
    </row>
    <row r="2655" spans="3:8" ht="12">
      <c r="C2655" s="76"/>
      <c r="H2655" s="78"/>
    </row>
    <row r="2656" spans="3:8" ht="12">
      <c r="C2656" s="76"/>
      <c r="H2656" s="78"/>
    </row>
    <row r="2657" spans="3:8" ht="12">
      <c r="C2657" s="76"/>
      <c r="H2657" s="78"/>
    </row>
    <row r="2658" spans="3:8" ht="12">
      <c r="C2658" s="76"/>
      <c r="H2658" s="78"/>
    </row>
    <row r="2659" spans="3:8" ht="12">
      <c r="C2659" s="76"/>
      <c r="H2659" s="78"/>
    </row>
    <row r="2660" spans="3:8" ht="12">
      <c r="C2660" s="76"/>
      <c r="H2660" s="78"/>
    </row>
    <row r="2661" spans="3:8" ht="12">
      <c r="C2661" s="76"/>
      <c r="H2661" s="78"/>
    </row>
    <row r="2662" spans="3:8" ht="12">
      <c r="C2662" s="76"/>
      <c r="H2662" s="78"/>
    </row>
    <row r="2663" spans="3:8" ht="12">
      <c r="C2663" s="76"/>
      <c r="H2663" s="78"/>
    </row>
    <row r="2664" spans="3:8" ht="12">
      <c r="C2664" s="76"/>
      <c r="H2664" s="78"/>
    </row>
    <row r="2665" spans="3:8" ht="12">
      <c r="C2665" s="76"/>
      <c r="H2665" s="78"/>
    </row>
    <row r="2666" spans="3:8" ht="12">
      <c r="C2666" s="76"/>
      <c r="H2666" s="78"/>
    </row>
    <row r="2667" spans="3:8" ht="12">
      <c r="C2667" s="76"/>
      <c r="H2667" s="78"/>
    </row>
    <row r="2668" spans="3:8" ht="12">
      <c r="C2668" s="76"/>
      <c r="H2668" s="78"/>
    </row>
    <row r="2669" spans="3:8" ht="12">
      <c r="C2669" s="76"/>
      <c r="H2669" s="78"/>
    </row>
    <row r="2670" spans="3:8" ht="12">
      <c r="C2670" s="76"/>
      <c r="H2670" s="78"/>
    </row>
    <row r="2671" spans="3:8" ht="12">
      <c r="C2671" s="76"/>
      <c r="H2671" s="78"/>
    </row>
    <row r="2672" spans="3:8" ht="12">
      <c r="C2672" s="76"/>
      <c r="H2672" s="78"/>
    </row>
    <row r="2673" spans="3:8" ht="12">
      <c r="C2673" s="76"/>
      <c r="H2673" s="78"/>
    </row>
    <row r="2674" spans="3:8" ht="12">
      <c r="C2674" s="76"/>
      <c r="H2674" s="78"/>
    </row>
    <row r="2675" spans="3:8" ht="12">
      <c r="C2675" s="76"/>
      <c r="H2675" s="78"/>
    </row>
    <row r="2676" spans="3:8" ht="12">
      <c r="C2676" s="76"/>
      <c r="H2676" s="78"/>
    </row>
    <row r="2677" spans="3:8" ht="12">
      <c r="C2677" s="76"/>
      <c r="H2677" s="78"/>
    </row>
    <row r="2678" spans="3:8" ht="12">
      <c r="C2678" s="76"/>
      <c r="H2678" s="78"/>
    </row>
    <row r="2679" spans="3:8" ht="12">
      <c r="C2679" s="76"/>
      <c r="H2679" s="78"/>
    </row>
    <row r="2680" spans="3:8" ht="12">
      <c r="C2680" s="76"/>
      <c r="H2680" s="78"/>
    </row>
    <row r="2681" spans="3:8" ht="12">
      <c r="C2681" s="76"/>
      <c r="H2681" s="78"/>
    </row>
    <row r="2682" spans="3:8" ht="12">
      <c r="C2682" s="76"/>
      <c r="H2682" s="78"/>
    </row>
    <row r="2683" spans="3:8" ht="12">
      <c r="C2683" s="76"/>
      <c r="H2683" s="78"/>
    </row>
    <row r="2684" spans="3:8" ht="12">
      <c r="C2684" s="76"/>
      <c r="H2684" s="78"/>
    </row>
    <row r="2685" spans="3:8" ht="12">
      <c r="C2685" s="76"/>
      <c r="H2685" s="78"/>
    </row>
    <row r="2686" spans="3:8" ht="12">
      <c r="C2686" s="76"/>
      <c r="H2686" s="78"/>
    </row>
    <row r="2687" spans="3:8" ht="12">
      <c r="C2687" s="76"/>
      <c r="H2687" s="78"/>
    </row>
    <row r="2688" spans="3:8" ht="12">
      <c r="C2688" s="76"/>
      <c r="H2688" s="78"/>
    </row>
    <row r="2689" spans="3:8" ht="12">
      <c r="C2689" s="76"/>
      <c r="H2689" s="78"/>
    </row>
    <row r="2690" spans="3:8" ht="12">
      <c r="C2690" s="76"/>
      <c r="H2690" s="78"/>
    </row>
    <row r="2691" spans="3:8" ht="12">
      <c r="C2691" s="76"/>
      <c r="H2691" s="78"/>
    </row>
    <row r="2692" spans="3:8" ht="12">
      <c r="C2692" s="76"/>
      <c r="H2692" s="78"/>
    </row>
    <row r="2693" spans="3:8" ht="12">
      <c r="C2693" s="76"/>
      <c r="H2693" s="78"/>
    </row>
    <row r="2694" spans="3:8" ht="12">
      <c r="C2694" s="76"/>
      <c r="H2694" s="78"/>
    </row>
    <row r="2695" spans="3:8" ht="12">
      <c r="C2695" s="76"/>
      <c r="H2695" s="78"/>
    </row>
    <row r="2696" spans="3:8" ht="12">
      <c r="C2696" s="76"/>
      <c r="H2696" s="78"/>
    </row>
    <row r="2697" spans="3:8" ht="12">
      <c r="C2697" s="76"/>
      <c r="H2697" s="78"/>
    </row>
    <row r="2698" spans="3:8" ht="12">
      <c r="C2698" s="76"/>
      <c r="H2698" s="78"/>
    </row>
    <row r="2699" spans="3:8" ht="12">
      <c r="C2699" s="76"/>
      <c r="H2699" s="78"/>
    </row>
    <row r="2700" spans="3:8" ht="12">
      <c r="C2700" s="76"/>
      <c r="H2700" s="78"/>
    </row>
    <row r="2701" spans="3:8" ht="12">
      <c r="C2701" s="76"/>
      <c r="H2701" s="78"/>
    </row>
    <row r="2702" spans="3:8" ht="12">
      <c r="C2702" s="76"/>
      <c r="H2702" s="78"/>
    </row>
    <row r="2703" spans="3:8" ht="12">
      <c r="C2703" s="76"/>
      <c r="H2703" s="78"/>
    </row>
    <row r="2704" spans="3:8" ht="12">
      <c r="C2704" s="76"/>
      <c r="H2704" s="78"/>
    </row>
    <row r="2705" spans="3:8" ht="12">
      <c r="C2705" s="76"/>
      <c r="H2705" s="78"/>
    </row>
    <row r="2706" spans="3:8" ht="12">
      <c r="C2706" s="76"/>
      <c r="H2706" s="78"/>
    </row>
    <row r="2707" spans="3:8" ht="12">
      <c r="C2707" s="76"/>
      <c r="H2707" s="78"/>
    </row>
    <row r="2708" spans="3:8" ht="12">
      <c r="C2708" s="76"/>
      <c r="H2708" s="78"/>
    </row>
    <row r="2709" spans="3:8" ht="12">
      <c r="C2709" s="76"/>
      <c r="H2709" s="78"/>
    </row>
    <row r="2710" spans="3:8" ht="12">
      <c r="C2710" s="76"/>
      <c r="H2710" s="78"/>
    </row>
    <row r="2711" spans="3:8" ht="12">
      <c r="C2711" s="76"/>
      <c r="H2711" s="78"/>
    </row>
    <row r="2712" spans="3:8" ht="12">
      <c r="C2712" s="76"/>
      <c r="H2712" s="78"/>
    </row>
    <row r="2713" spans="3:8" ht="12">
      <c r="C2713" s="76"/>
      <c r="H2713" s="78"/>
    </row>
    <row r="2714" spans="3:8" ht="12">
      <c r="C2714" s="76"/>
      <c r="H2714" s="78"/>
    </row>
    <row r="2715" spans="3:8" ht="12">
      <c r="C2715" s="76"/>
      <c r="H2715" s="78"/>
    </row>
    <row r="2716" spans="3:8" ht="12">
      <c r="C2716" s="76"/>
      <c r="H2716" s="78"/>
    </row>
    <row r="2717" spans="3:8" ht="12">
      <c r="C2717" s="76"/>
      <c r="H2717" s="78"/>
    </row>
    <row r="2718" spans="3:8" ht="12">
      <c r="C2718" s="76"/>
      <c r="H2718" s="78"/>
    </row>
    <row r="2719" spans="3:8" ht="12">
      <c r="C2719" s="76"/>
      <c r="H2719" s="78"/>
    </row>
    <row r="2720" spans="3:8" ht="12">
      <c r="C2720" s="76"/>
      <c r="H2720" s="78"/>
    </row>
    <row r="2721" spans="3:8" ht="12">
      <c r="C2721" s="76"/>
      <c r="H2721" s="78"/>
    </row>
    <row r="2722" spans="3:8" ht="12">
      <c r="C2722" s="76"/>
      <c r="H2722" s="78"/>
    </row>
    <row r="2723" spans="3:8" ht="12">
      <c r="C2723" s="76"/>
      <c r="H2723" s="78"/>
    </row>
    <row r="2724" spans="3:8" ht="12">
      <c r="C2724" s="76"/>
      <c r="H2724" s="78"/>
    </row>
    <row r="2725" spans="3:8" ht="12">
      <c r="C2725" s="76"/>
      <c r="H2725" s="78"/>
    </row>
    <row r="2726" spans="3:8" ht="12">
      <c r="C2726" s="76"/>
      <c r="H2726" s="78"/>
    </row>
    <row r="2727" spans="3:8" ht="12">
      <c r="C2727" s="76"/>
      <c r="H2727" s="78"/>
    </row>
    <row r="2728" spans="3:8" ht="12">
      <c r="C2728" s="76"/>
      <c r="H2728" s="78"/>
    </row>
    <row r="2729" spans="3:8" ht="12">
      <c r="C2729" s="76"/>
      <c r="H2729" s="78"/>
    </row>
    <row r="2730" spans="3:8" ht="12">
      <c r="C2730" s="76"/>
      <c r="H2730" s="78"/>
    </row>
    <row r="2731" spans="3:8" ht="12">
      <c r="C2731" s="76"/>
      <c r="H2731" s="78"/>
    </row>
    <row r="2732" spans="3:8" ht="12">
      <c r="C2732" s="76"/>
      <c r="H2732" s="78"/>
    </row>
    <row r="2733" spans="3:8" ht="12">
      <c r="C2733" s="76"/>
      <c r="H2733" s="78"/>
    </row>
    <row r="2734" spans="3:8" ht="12">
      <c r="C2734" s="76"/>
      <c r="H2734" s="78"/>
    </row>
    <row r="2735" spans="3:8" ht="12">
      <c r="C2735" s="76"/>
      <c r="H2735" s="78"/>
    </row>
    <row r="2736" spans="3:8" ht="12">
      <c r="C2736" s="76"/>
      <c r="H2736" s="78"/>
    </row>
    <row r="2737" spans="3:8" ht="12">
      <c r="C2737" s="76"/>
      <c r="H2737" s="78"/>
    </row>
    <row r="2738" spans="3:8" ht="12">
      <c r="C2738" s="76"/>
      <c r="H2738" s="78"/>
    </row>
    <row r="2739" spans="3:8" ht="12">
      <c r="C2739" s="76"/>
      <c r="H2739" s="78"/>
    </row>
    <row r="2740" spans="3:8" ht="12">
      <c r="C2740" s="76"/>
      <c r="H2740" s="78"/>
    </row>
    <row r="2741" spans="3:8" ht="12">
      <c r="C2741" s="76"/>
      <c r="H2741" s="78"/>
    </row>
    <row r="2742" spans="3:8" ht="12">
      <c r="C2742" s="76"/>
      <c r="H2742" s="78"/>
    </row>
    <row r="2743" spans="3:8" ht="12">
      <c r="C2743" s="76"/>
      <c r="H2743" s="78"/>
    </row>
    <row r="2744" spans="3:8" ht="12">
      <c r="C2744" s="76"/>
      <c r="H2744" s="78"/>
    </row>
    <row r="2745" spans="3:8" ht="12">
      <c r="C2745" s="76"/>
      <c r="H2745" s="78"/>
    </row>
    <row r="2746" spans="3:8" ht="12">
      <c r="C2746" s="76"/>
      <c r="H2746" s="78"/>
    </row>
    <row r="2747" spans="3:8" ht="12">
      <c r="C2747" s="76"/>
      <c r="H2747" s="78"/>
    </row>
    <row r="2748" spans="3:8" ht="12">
      <c r="C2748" s="76"/>
      <c r="H2748" s="78"/>
    </row>
    <row r="2749" spans="3:8" ht="12">
      <c r="C2749" s="76"/>
      <c r="H2749" s="78"/>
    </row>
    <row r="2750" spans="3:8" ht="12">
      <c r="C2750" s="76"/>
      <c r="H2750" s="78"/>
    </row>
    <row r="2751" spans="3:8" ht="12">
      <c r="C2751" s="76"/>
      <c r="H2751" s="78"/>
    </row>
    <row r="2752" spans="3:8" ht="12">
      <c r="C2752" s="76"/>
      <c r="H2752" s="78"/>
    </row>
    <row r="2753" spans="3:8" ht="12">
      <c r="C2753" s="76"/>
      <c r="H2753" s="78"/>
    </row>
    <row r="2754" spans="3:8" ht="12">
      <c r="C2754" s="76"/>
      <c r="H2754" s="78"/>
    </row>
    <row r="2755" spans="3:8" ht="12">
      <c r="C2755" s="76"/>
      <c r="H2755" s="78"/>
    </row>
    <row r="2756" spans="3:8" ht="12">
      <c r="C2756" s="76"/>
      <c r="H2756" s="78"/>
    </row>
    <row r="2757" spans="3:8" ht="12">
      <c r="C2757" s="76"/>
      <c r="H2757" s="78"/>
    </row>
    <row r="2758" spans="3:8" ht="12">
      <c r="C2758" s="76"/>
      <c r="H2758" s="78"/>
    </row>
    <row r="2759" spans="3:8" ht="12">
      <c r="C2759" s="76"/>
      <c r="H2759" s="78"/>
    </row>
    <row r="2760" spans="3:8" ht="12">
      <c r="C2760" s="76"/>
      <c r="H2760" s="78"/>
    </row>
    <row r="2761" spans="3:8" ht="12">
      <c r="C2761" s="76"/>
      <c r="H2761" s="78"/>
    </row>
    <row r="2762" spans="3:8" ht="12">
      <c r="C2762" s="76"/>
      <c r="H2762" s="78"/>
    </row>
    <row r="2763" spans="3:8" ht="12">
      <c r="C2763" s="76"/>
      <c r="H2763" s="78"/>
    </row>
    <row r="2764" spans="3:8" ht="12">
      <c r="C2764" s="76"/>
      <c r="H2764" s="78"/>
    </row>
    <row r="2765" spans="3:8" ht="12">
      <c r="C2765" s="76"/>
      <c r="H2765" s="78"/>
    </row>
    <row r="2766" spans="3:8" ht="12">
      <c r="C2766" s="76"/>
      <c r="H2766" s="78"/>
    </row>
    <row r="2767" spans="3:8" ht="12">
      <c r="C2767" s="76"/>
      <c r="H2767" s="78"/>
    </row>
    <row r="2768" spans="3:8" ht="12">
      <c r="C2768" s="76"/>
      <c r="H2768" s="78"/>
    </row>
    <row r="2769" spans="3:8" ht="12">
      <c r="C2769" s="76"/>
      <c r="H2769" s="78"/>
    </row>
    <row r="2770" spans="3:8" ht="12">
      <c r="C2770" s="76"/>
      <c r="H2770" s="78"/>
    </row>
    <row r="2771" spans="3:8" ht="12">
      <c r="C2771" s="76"/>
      <c r="H2771" s="78"/>
    </row>
    <row r="2772" spans="3:8" ht="12">
      <c r="C2772" s="76"/>
      <c r="H2772" s="78"/>
    </row>
    <row r="2773" spans="3:8" ht="12">
      <c r="C2773" s="76"/>
      <c r="H2773" s="78"/>
    </row>
    <row r="2774" spans="3:8" ht="12">
      <c r="C2774" s="76"/>
      <c r="H2774" s="78"/>
    </row>
    <row r="2775" spans="3:8" ht="12">
      <c r="C2775" s="76"/>
      <c r="H2775" s="78"/>
    </row>
    <row r="2776" spans="3:8" ht="12">
      <c r="C2776" s="76"/>
      <c r="H2776" s="78"/>
    </row>
    <row r="2777" spans="3:8" ht="12">
      <c r="C2777" s="76"/>
      <c r="H2777" s="78"/>
    </row>
    <row r="2778" spans="3:8" ht="12">
      <c r="C2778" s="76"/>
      <c r="H2778" s="78"/>
    </row>
    <row r="2779" spans="3:8" ht="12">
      <c r="C2779" s="76"/>
      <c r="H2779" s="78"/>
    </row>
    <row r="2780" spans="3:8" ht="12">
      <c r="C2780" s="76"/>
      <c r="H2780" s="78"/>
    </row>
    <row r="2781" spans="3:8" ht="12">
      <c r="C2781" s="76"/>
      <c r="H2781" s="78"/>
    </row>
    <row r="2782" spans="3:8" ht="12">
      <c r="C2782" s="76"/>
      <c r="H2782" s="78"/>
    </row>
    <row r="2783" spans="3:8" ht="12">
      <c r="C2783" s="76"/>
      <c r="H2783" s="78"/>
    </row>
    <row r="2784" spans="3:8" ht="12">
      <c r="C2784" s="76"/>
      <c r="H2784" s="78"/>
    </row>
    <row r="2785" spans="3:8" ht="12">
      <c r="C2785" s="76"/>
      <c r="H2785" s="78"/>
    </row>
    <row r="2786" spans="3:8" ht="12">
      <c r="C2786" s="76"/>
      <c r="H2786" s="78"/>
    </row>
    <row r="2787" spans="3:8" ht="12">
      <c r="C2787" s="76"/>
      <c r="H2787" s="78"/>
    </row>
    <row r="2788" spans="3:8" ht="12">
      <c r="C2788" s="76"/>
      <c r="H2788" s="78"/>
    </row>
    <row r="2789" spans="3:8" ht="12">
      <c r="C2789" s="76"/>
      <c r="H2789" s="78"/>
    </row>
    <row r="2790" spans="3:8" ht="12">
      <c r="C2790" s="76"/>
      <c r="H2790" s="78"/>
    </row>
    <row r="2791" spans="3:8" ht="12">
      <c r="C2791" s="76"/>
      <c r="H2791" s="78"/>
    </row>
    <row r="2792" spans="3:8" ht="12">
      <c r="C2792" s="76"/>
      <c r="H2792" s="78"/>
    </row>
    <row r="2793" spans="3:8" ht="12">
      <c r="C2793" s="76"/>
      <c r="H2793" s="78"/>
    </row>
    <row r="2794" spans="3:8" ht="12">
      <c r="C2794" s="76"/>
      <c r="H2794" s="78"/>
    </row>
    <row r="2795" spans="3:8" ht="12">
      <c r="C2795" s="76"/>
      <c r="H2795" s="78"/>
    </row>
    <row r="2796" spans="3:8" ht="12">
      <c r="C2796" s="76"/>
      <c r="H2796" s="78"/>
    </row>
    <row r="2797" spans="3:8" ht="12">
      <c r="C2797" s="76"/>
      <c r="H2797" s="78"/>
    </row>
    <row r="2798" spans="3:8" ht="12">
      <c r="C2798" s="76"/>
      <c r="H2798" s="78"/>
    </row>
    <row r="2799" spans="3:8" ht="12">
      <c r="C2799" s="76"/>
      <c r="H2799" s="78"/>
    </row>
    <row r="2800" spans="3:8" ht="12">
      <c r="C2800" s="76"/>
      <c r="H2800" s="78"/>
    </row>
    <row r="2801" spans="3:8" ht="12">
      <c r="C2801" s="76"/>
      <c r="H2801" s="78"/>
    </row>
    <row r="2802" spans="3:8" ht="12">
      <c r="C2802" s="76"/>
      <c r="H2802" s="78"/>
    </row>
    <row r="2803" spans="3:8" ht="12">
      <c r="C2803" s="76"/>
      <c r="H2803" s="78"/>
    </row>
    <row r="2804" spans="3:8" ht="12">
      <c r="C2804" s="76"/>
      <c r="H2804" s="78"/>
    </row>
    <row r="2805" spans="3:8" ht="12">
      <c r="C2805" s="76"/>
      <c r="H2805" s="78"/>
    </row>
    <row r="2806" spans="3:8" ht="12">
      <c r="C2806" s="76"/>
      <c r="H2806" s="78"/>
    </row>
    <row r="2807" spans="3:8" ht="12">
      <c r="C2807" s="76"/>
      <c r="H2807" s="78"/>
    </row>
    <row r="2808" spans="3:8" ht="12">
      <c r="C2808" s="76"/>
      <c r="H2808" s="78"/>
    </row>
    <row r="2809" spans="3:8" ht="12">
      <c r="C2809" s="76"/>
      <c r="H2809" s="78"/>
    </row>
    <row r="2810" spans="3:8" ht="12">
      <c r="C2810" s="76"/>
      <c r="H2810" s="78"/>
    </row>
    <row r="2811" spans="3:8" ht="12">
      <c r="C2811" s="76"/>
      <c r="H2811" s="78"/>
    </row>
    <row r="2812" spans="3:8" ht="12">
      <c r="C2812" s="76"/>
      <c r="H2812" s="78"/>
    </row>
    <row r="2813" spans="3:8" ht="12">
      <c r="C2813" s="76"/>
      <c r="H2813" s="78"/>
    </row>
    <row r="2814" spans="3:8" ht="12">
      <c r="C2814" s="76"/>
      <c r="H2814" s="78"/>
    </row>
    <row r="2815" spans="3:8" ht="12">
      <c r="C2815" s="76"/>
      <c r="H2815" s="78"/>
    </row>
    <row r="2816" spans="3:8" ht="12">
      <c r="C2816" s="76"/>
      <c r="H2816" s="78"/>
    </row>
    <row r="2817" spans="3:8" ht="12">
      <c r="C2817" s="76"/>
      <c r="H2817" s="78"/>
    </row>
    <row r="2818" spans="3:8" ht="12">
      <c r="C2818" s="76"/>
      <c r="H2818" s="78"/>
    </row>
    <row r="2819" spans="3:8" ht="12">
      <c r="C2819" s="76"/>
      <c r="H2819" s="78"/>
    </row>
    <row r="2820" spans="3:8" ht="12">
      <c r="C2820" s="76"/>
      <c r="H2820" s="78"/>
    </row>
    <row r="2821" spans="3:8" ht="12">
      <c r="C2821" s="76"/>
      <c r="H2821" s="78"/>
    </row>
    <row r="2822" spans="3:8" ht="12">
      <c r="C2822" s="76"/>
      <c r="H2822" s="78"/>
    </row>
    <row r="2823" spans="3:8" ht="12">
      <c r="C2823" s="76"/>
      <c r="H2823" s="78"/>
    </row>
    <row r="2824" spans="3:8" ht="12">
      <c r="C2824" s="76"/>
      <c r="H2824" s="78"/>
    </row>
    <row r="2825" spans="3:8" ht="12">
      <c r="C2825" s="76"/>
      <c r="H2825" s="78"/>
    </row>
    <row r="2826" spans="3:8" ht="12">
      <c r="C2826" s="76"/>
      <c r="H2826" s="78"/>
    </row>
    <row r="2827" spans="3:8" ht="12">
      <c r="C2827" s="76"/>
      <c r="H2827" s="78"/>
    </row>
    <row r="2828" spans="3:8" ht="12">
      <c r="C2828" s="76"/>
      <c r="H2828" s="78"/>
    </row>
    <row r="2829" spans="3:8" ht="12">
      <c r="C2829" s="76"/>
      <c r="H2829" s="78"/>
    </row>
    <row r="2830" spans="3:8" ht="12">
      <c r="C2830" s="76"/>
      <c r="H2830" s="78"/>
    </row>
    <row r="2831" spans="3:8" ht="12">
      <c r="C2831" s="76"/>
      <c r="H2831" s="78"/>
    </row>
    <row r="2832" spans="3:8" ht="12">
      <c r="C2832" s="76"/>
      <c r="H2832" s="78"/>
    </row>
    <row r="2833" spans="3:8" ht="12">
      <c r="C2833" s="76"/>
      <c r="H2833" s="78"/>
    </row>
    <row r="2834" spans="3:8" ht="12">
      <c r="C2834" s="76"/>
      <c r="H2834" s="78"/>
    </row>
    <row r="2835" spans="3:8" ht="12">
      <c r="C2835" s="76"/>
      <c r="H2835" s="78"/>
    </row>
    <row r="2836" spans="3:8" ht="12">
      <c r="C2836" s="76"/>
      <c r="H2836" s="78"/>
    </row>
    <row r="2837" spans="3:8" ht="12">
      <c r="C2837" s="76"/>
      <c r="H2837" s="78"/>
    </row>
    <row r="2838" spans="3:8" ht="12">
      <c r="C2838" s="76"/>
      <c r="H2838" s="78"/>
    </row>
    <row r="2839" spans="3:8" ht="12">
      <c r="C2839" s="76"/>
      <c r="H2839" s="78"/>
    </row>
    <row r="2840" spans="3:8" ht="12">
      <c r="C2840" s="76"/>
      <c r="H2840" s="78"/>
    </row>
    <row r="2841" spans="3:8" ht="12">
      <c r="C2841" s="76"/>
      <c r="H2841" s="78"/>
    </row>
    <row r="2842" spans="3:8" ht="12">
      <c r="C2842" s="76"/>
      <c r="H2842" s="78"/>
    </row>
    <row r="2843" spans="3:8" ht="12">
      <c r="C2843" s="76"/>
      <c r="H2843" s="78"/>
    </row>
    <row r="2844" spans="3:8" ht="12">
      <c r="C2844" s="76"/>
      <c r="H2844" s="78"/>
    </row>
    <row r="2845" spans="3:8" ht="12">
      <c r="C2845" s="76"/>
      <c r="H2845" s="78"/>
    </row>
    <row r="2846" spans="3:8" ht="12">
      <c r="C2846" s="76"/>
      <c r="H2846" s="78"/>
    </row>
    <row r="2847" spans="3:8" ht="12">
      <c r="C2847" s="76"/>
      <c r="H2847" s="78"/>
    </row>
    <row r="2848" spans="3:8" ht="12">
      <c r="C2848" s="76"/>
      <c r="H2848" s="78"/>
    </row>
    <row r="2849" spans="3:8" ht="12">
      <c r="C2849" s="76"/>
      <c r="H2849" s="78"/>
    </row>
    <row r="2850" spans="3:8" ht="12">
      <c r="C2850" s="76"/>
      <c r="H2850" s="78"/>
    </row>
    <row r="2851" spans="3:8" ht="12">
      <c r="C2851" s="76"/>
      <c r="H2851" s="78"/>
    </row>
    <row r="2852" spans="3:8" ht="12">
      <c r="C2852" s="76"/>
      <c r="H2852" s="78"/>
    </row>
    <row r="2853" spans="3:8" ht="12">
      <c r="C2853" s="76"/>
      <c r="H2853" s="78"/>
    </row>
    <row r="2854" spans="3:8" ht="12">
      <c r="C2854" s="76"/>
      <c r="H2854" s="78"/>
    </row>
    <row r="2855" spans="3:8" ht="12">
      <c r="C2855" s="76"/>
      <c r="H2855" s="78"/>
    </row>
    <row r="2856" spans="3:8" ht="12">
      <c r="C2856" s="76"/>
      <c r="H2856" s="78"/>
    </row>
    <row r="2857" spans="3:8" ht="12">
      <c r="C2857" s="76"/>
      <c r="H2857" s="78"/>
    </row>
    <row r="2858" spans="3:8" ht="12">
      <c r="C2858" s="76"/>
      <c r="H2858" s="78"/>
    </row>
    <row r="2859" spans="3:8" ht="12">
      <c r="C2859" s="76"/>
      <c r="H2859" s="78"/>
    </row>
    <row r="2860" spans="3:8" ht="12">
      <c r="C2860" s="76"/>
      <c r="H2860" s="78"/>
    </row>
    <row r="2861" spans="3:8" ht="12">
      <c r="C2861" s="76"/>
      <c r="H2861" s="78"/>
    </row>
    <row r="2862" spans="3:8" ht="12">
      <c r="C2862" s="76"/>
      <c r="H2862" s="78"/>
    </row>
    <row r="2863" spans="3:8" ht="12">
      <c r="C2863" s="76"/>
      <c r="H2863" s="78"/>
    </row>
    <row r="2864" spans="3:8" ht="12">
      <c r="C2864" s="76"/>
      <c r="H2864" s="78"/>
    </row>
    <row r="2865" spans="3:8" ht="12">
      <c r="C2865" s="76"/>
      <c r="H2865" s="78"/>
    </row>
    <row r="2866" spans="3:8" ht="12">
      <c r="C2866" s="76"/>
      <c r="H2866" s="78"/>
    </row>
    <row r="2867" spans="3:8" ht="12">
      <c r="C2867" s="76"/>
      <c r="H2867" s="78"/>
    </row>
    <row r="2868" spans="3:8" ht="12">
      <c r="C2868" s="76"/>
      <c r="H2868" s="78"/>
    </row>
    <row r="2869" spans="3:8" ht="12">
      <c r="C2869" s="76"/>
      <c r="H2869" s="78"/>
    </row>
    <row r="2870" spans="3:8" ht="12">
      <c r="C2870" s="76"/>
      <c r="H2870" s="78"/>
    </row>
    <row r="2871" spans="3:8" ht="12">
      <c r="C2871" s="76"/>
      <c r="H2871" s="78"/>
    </row>
    <row r="2872" spans="3:8" ht="12">
      <c r="C2872" s="76"/>
      <c r="H2872" s="78"/>
    </row>
    <row r="2873" spans="3:8" ht="12">
      <c r="C2873" s="76"/>
      <c r="H2873" s="78"/>
    </row>
    <row r="2874" spans="3:8" ht="12">
      <c r="C2874" s="76"/>
      <c r="H2874" s="78"/>
    </row>
    <row r="2875" spans="3:8" ht="12">
      <c r="C2875" s="76"/>
      <c r="H2875" s="78"/>
    </row>
    <row r="2876" spans="3:8" ht="12">
      <c r="C2876" s="76"/>
      <c r="H2876" s="78"/>
    </row>
    <row r="2877" spans="3:8" ht="12">
      <c r="C2877" s="76"/>
      <c r="H2877" s="78"/>
    </row>
    <row r="2878" spans="3:8" ht="12">
      <c r="C2878" s="76"/>
      <c r="H2878" s="78"/>
    </row>
    <row r="2879" spans="3:8" ht="12">
      <c r="C2879" s="76"/>
      <c r="H2879" s="78"/>
    </row>
    <row r="2880" spans="3:8" ht="12">
      <c r="C2880" s="76"/>
      <c r="H2880" s="78"/>
    </row>
    <row r="2881" spans="3:8" ht="12">
      <c r="C2881" s="76"/>
      <c r="H2881" s="78"/>
    </row>
    <row r="2882" spans="3:8" ht="12">
      <c r="C2882" s="76"/>
      <c r="H2882" s="78"/>
    </row>
    <row r="2883" spans="3:8" ht="12">
      <c r="C2883" s="76"/>
      <c r="H2883" s="78"/>
    </row>
    <row r="2884" spans="3:8" ht="12">
      <c r="C2884" s="76"/>
      <c r="H2884" s="78"/>
    </row>
    <row r="2885" spans="3:8" ht="12">
      <c r="C2885" s="76"/>
      <c r="H2885" s="78"/>
    </row>
    <row r="2886" spans="3:8" ht="12">
      <c r="C2886" s="76"/>
      <c r="H2886" s="78"/>
    </row>
    <row r="2887" spans="3:8" ht="12">
      <c r="C2887" s="76"/>
      <c r="H2887" s="78"/>
    </row>
    <row r="2888" spans="3:8" ht="12">
      <c r="C2888" s="76"/>
      <c r="H2888" s="78"/>
    </row>
    <row r="2889" spans="3:8" ht="12">
      <c r="C2889" s="76"/>
      <c r="H2889" s="78"/>
    </row>
    <row r="2890" spans="3:8" ht="12">
      <c r="C2890" s="76"/>
      <c r="H2890" s="78"/>
    </row>
    <row r="2891" spans="3:8" ht="12">
      <c r="C2891" s="76"/>
      <c r="H2891" s="78"/>
    </row>
    <row r="2892" spans="3:8" ht="12">
      <c r="C2892" s="76"/>
      <c r="H2892" s="78"/>
    </row>
    <row r="2893" spans="3:8" ht="12">
      <c r="C2893" s="76"/>
      <c r="H2893" s="78"/>
    </row>
    <row r="2894" spans="3:8" ht="12">
      <c r="C2894" s="76"/>
      <c r="H2894" s="78"/>
    </row>
    <row r="2895" spans="3:8" ht="12">
      <c r="C2895" s="76"/>
      <c r="H2895" s="78"/>
    </row>
    <row r="2896" spans="3:8" ht="12">
      <c r="C2896" s="76"/>
      <c r="H2896" s="78"/>
    </row>
    <row r="2897" spans="3:8" ht="12">
      <c r="C2897" s="76"/>
      <c r="H2897" s="78"/>
    </row>
    <row r="2898" spans="3:8" ht="12">
      <c r="C2898" s="76"/>
      <c r="H2898" s="78"/>
    </row>
    <row r="2899" spans="3:8" ht="12">
      <c r="C2899" s="76"/>
      <c r="H2899" s="78"/>
    </row>
    <row r="2900" spans="3:8" ht="12">
      <c r="C2900" s="76"/>
      <c r="H2900" s="78"/>
    </row>
    <row r="2901" spans="3:8" ht="12">
      <c r="C2901" s="76"/>
      <c r="H2901" s="78"/>
    </row>
    <row r="2902" spans="3:8" ht="12">
      <c r="C2902" s="76"/>
      <c r="H2902" s="78"/>
    </row>
    <row r="2903" spans="3:8" ht="12">
      <c r="C2903" s="76"/>
      <c r="H2903" s="78"/>
    </row>
    <row r="2904" spans="3:8" ht="12">
      <c r="C2904" s="76"/>
      <c r="H2904" s="78"/>
    </row>
    <row r="2905" spans="3:8" ht="12">
      <c r="C2905" s="76"/>
      <c r="H2905" s="78"/>
    </row>
    <row r="2906" spans="3:8" ht="12">
      <c r="C2906" s="76"/>
      <c r="H2906" s="78"/>
    </row>
    <row r="2907" spans="3:8" ht="12">
      <c r="C2907" s="76"/>
      <c r="H2907" s="78"/>
    </row>
    <row r="2908" spans="3:8" ht="12">
      <c r="C2908" s="76"/>
      <c r="H2908" s="78"/>
    </row>
    <row r="2909" spans="3:8" ht="12">
      <c r="C2909" s="76"/>
      <c r="H2909" s="78"/>
    </row>
    <row r="2910" spans="3:8" ht="12">
      <c r="C2910" s="76"/>
      <c r="H2910" s="78"/>
    </row>
    <row r="2911" spans="3:8" ht="12">
      <c r="C2911" s="76"/>
      <c r="H2911" s="78"/>
    </row>
    <row r="2912" spans="3:8" ht="12">
      <c r="C2912" s="76"/>
      <c r="H2912" s="78"/>
    </row>
    <row r="2913" spans="3:8" ht="12">
      <c r="C2913" s="76"/>
      <c r="H2913" s="78"/>
    </row>
    <row r="2914" spans="3:8" ht="12">
      <c r="C2914" s="76"/>
      <c r="H2914" s="78"/>
    </row>
    <row r="2915" spans="3:8" ht="12">
      <c r="C2915" s="76"/>
      <c r="H2915" s="78"/>
    </row>
    <row r="2916" spans="3:8" ht="12">
      <c r="C2916" s="76"/>
      <c r="H2916" s="78"/>
    </row>
    <row r="2917" spans="3:8" ht="12">
      <c r="C2917" s="76"/>
      <c r="H2917" s="78"/>
    </row>
    <row r="2918" spans="3:8" ht="12">
      <c r="C2918" s="76"/>
      <c r="H2918" s="78"/>
    </row>
    <row r="2919" spans="3:8" ht="12">
      <c r="C2919" s="76"/>
      <c r="H2919" s="78"/>
    </row>
    <row r="2920" spans="3:8" ht="12">
      <c r="C2920" s="76"/>
      <c r="H2920" s="78"/>
    </row>
    <row r="2921" spans="3:8" ht="12">
      <c r="C2921" s="76"/>
      <c r="H2921" s="78"/>
    </row>
    <row r="2922" spans="3:8" ht="12">
      <c r="C2922" s="76"/>
      <c r="H2922" s="78"/>
    </row>
    <row r="2923" spans="3:8" ht="12">
      <c r="C2923" s="76"/>
      <c r="H2923" s="78"/>
    </row>
    <row r="2924" spans="3:8" ht="12">
      <c r="C2924" s="76"/>
      <c r="H2924" s="78"/>
    </row>
    <row r="2925" spans="3:8" ht="12">
      <c r="C2925" s="76"/>
      <c r="H2925" s="78"/>
    </row>
    <row r="2926" spans="3:8" ht="12">
      <c r="C2926" s="76"/>
      <c r="H2926" s="78"/>
    </row>
    <row r="2927" spans="3:8" ht="12">
      <c r="C2927" s="76"/>
      <c r="H2927" s="78"/>
    </row>
    <row r="2928" spans="3:8" ht="12">
      <c r="C2928" s="76"/>
      <c r="H2928" s="78"/>
    </row>
    <row r="2929" spans="3:8" ht="12">
      <c r="C2929" s="76"/>
      <c r="H2929" s="78"/>
    </row>
    <row r="2930" spans="3:8" ht="12">
      <c r="C2930" s="76"/>
      <c r="H2930" s="78"/>
    </row>
    <row r="2931" spans="3:8" ht="12">
      <c r="C2931" s="76"/>
      <c r="H2931" s="78"/>
    </row>
    <row r="2932" spans="3:8" ht="12">
      <c r="C2932" s="76"/>
      <c r="H2932" s="78"/>
    </row>
    <row r="2933" spans="3:8" ht="12">
      <c r="C2933" s="76"/>
      <c r="H2933" s="78"/>
    </row>
    <row r="2934" spans="3:8" ht="12">
      <c r="C2934" s="76"/>
      <c r="H2934" s="78"/>
    </row>
    <row r="2935" spans="3:8" ht="12">
      <c r="C2935" s="76"/>
      <c r="H2935" s="78"/>
    </row>
    <row r="2936" spans="3:8" ht="12">
      <c r="C2936" s="76"/>
      <c r="H2936" s="78"/>
    </row>
    <row r="2937" spans="3:8" ht="12">
      <c r="C2937" s="76"/>
      <c r="H2937" s="78"/>
    </row>
    <row r="2938" spans="3:8" ht="12">
      <c r="C2938" s="76"/>
      <c r="H2938" s="78"/>
    </row>
    <row r="2939" spans="3:8" ht="12">
      <c r="C2939" s="76"/>
      <c r="H2939" s="78"/>
    </row>
    <row r="2940" spans="3:8" ht="12">
      <c r="C2940" s="76"/>
      <c r="H2940" s="78"/>
    </row>
    <row r="2941" spans="3:8" ht="12">
      <c r="C2941" s="76"/>
      <c r="H2941" s="78"/>
    </row>
    <row r="2942" spans="3:8" ht="12">
      <c r="C2942" s="76"/>
      <c r="H2942" s="78"/>
    </row>
    <row r="2943" spans="3:8" ht="12">
      <c r="C2943" s="76"/>
      <c r="H2943" s="78"/>
    </row>
    <row r="2944" spans="3:8" ht="12">
      <c r="C2944" s="76"/>
      <c r="H2944" s="78"/>
    </row>
    <row r="2945" spans="3:8" ht="12">
      <c r="C2945" s="76"/>
      <c r="H2945" s="78"/>
    </row>
    <row r="2946" spans="3:8" ht="12">
      <c r="C2946" s="76"/>
      <c r="H2946" s="78"/>
    </row>
    <row r="2947" spans="3:8" ht="12">
      <c r="C2947" s="76"/>
      <c r="H2947" s="78"/>
    </row>
    <row r="2948" spans="3:8" ht="12">
      <c r="C2948" s="76"/>
      <c r="H2948" s="78"/>
    </row>
    <row r="2949" spans="3:8" ht="12">
      <c r="C2949" s="76"/>
      <c r="H2949" s="78"/>
    </row>
    <row r="2950" spans="3:8" ht="12">
      <c r="C2950" s="76"/>
      <c r="H2950" s="78"/>
    </row>
    <row r="2951" spans="3:8" ht="12">
      <c r="C2951" s="76"/>
      <c r="H2951" s="78"/>
    </row>
    <row r="2952" spans="3:8" ht="12">
      <c r="C2952" s="76"/>
      <c r="H2952" s="78"/>
    </row>
    <row r="2953" spans="3:8" ht="12">
      <c r="C2953" s="76"/>
      <c r="H2953" s="78"/>
    </row>
    <row r="2954" spans="3:8" ht="12">
      <c r="C2954" s="76"/>
      <c r="H2954" s="78"/>
    </row>
    <row r="2955" spans="3:8" ht="12">
      <c r="C2955" s="76"/>
      <c r="H2955" s="78"/>
    </row>
    <row r="2956" spans="3:8" ht="12">
      <c r="C2956" s="76"/>
      <c r="H2956" s="78"/>
    </row>
    <row r="2957" spans="3:8" ht="12">
      <c r="C2957" s="76"/>
      <c r="H2957" s="78"/>
    </row>
    <row r="2958" spans="3:8" ht="12">
      <c r="C2958" s="76"/>
      <c r="H2958" s="78"/>
    </row>
    <row r="2959" spans="3:8" ht="12">
      <c r="C2959" s="76"/>
      <c r="H2959" s="78"/>
    </row>
    <row r="2960" spans="3:8" ht="12">
      <c r="C2960" s="76"/>
      <c r="H2960" s="78"/>
    </row>
    <row r="2961" spans="3:8" ht="12">
      <c r="C2961" s="76"/>
      <c r="H2961" s="78"/>
    </row>
    <row r="2962" spans="3:8" ht="12">
      <c r="C2962" s="76"/>
      <c r="H2962" s="78"/>
    </row>
    <row r="2963" spans="3:8" ht="12">
      <c r="C2963" s="76"/>
      <c r="H2963" s="78"/>
    </row>
    <row r="2964" spans="3:8" ht="12">
      <c r="C2964" s="76"/>
      <c r="H2964" s="78"/>
    </row>
    <row r="2965" spans="3:8" ht="12">
      <c r="C2965" s="76"/>
      <c r="H2965" s="78"/>
    </row>
    <row r="2966" spans="3:8" ht="12">
      <c r="C2966" s="76"/>
      <c r="H2966" s="78"/>
    </row>
    <row r="2967" spans="3:8" ht="12">
      <c r="C2967" s="76"/>
      <c r="H2967" s="78"/>
    </row>
    <row r="2968" spans="3:8" ht="12">
      <c r="C2968" s="76"/>
      <c r="H2968" s="78"/>
    </row>
    <row r="2969" spans="3:8" ht="12">
      <c r="C2969" s="76"/>
      <c r="H2969" s="78"/>
    </row>
    <row r="2970" spans="3:8" ht="12">
      <c r="C2970" s="76"/>
      <c r="H2970" s="78"/>
    </row>
    <row r="2971" spans="3:8" ht="12">
      <c r="C2971" s="76"/>
      <c r="H2971" s="78"/>
    </row>
    <row r="2972" spans="3:8" ht="12">
      <c r="C2972" s="76"/>
      <c r="H2972" s="78"/>
    </row>
    <row r="2973" spans="3:8" ht="12">
      <c r="C2973" s="76"/>
      <c r="H2973" s="78"/>
    </row>
    <row r="2974" spans="3:8" ht="12">
      <c r="C2974" s="76"/>
      <c r="H2974" s="78"/>
    </row>
    <row r="2975" spans="3:8" ht="12">
      <c r="C2975" s="76"/>
      <c r="H2975" s="78"/>
    </row>
    <row r="2976" spans="3:8" ht="12">
      <c r="C2976" s="76"/>
      <c r="H2976" s="78"/>
    </row>
    <row r="2977" spans="3:8" ht="12">
      <c r="C2977" s="76"/>
      <c r="H2977" s="78"/>
    </row>
    <row r="2978" spans="3:8" ht="12">
      <c r="C2978" s="76"/>
      <c r="H2978" s="78"/>
    </row>
    <row r="2979" spans="3:8" ht="12">
      <c r="C2979" s="76"/>
      <c r="H2979" s="78"/>
    </row>
    <row r="2980" spans="3:8" ht="12">
      <c r="C2980" s="76"/>
      <c r="H2980" s="78"/>
    </row>
    <row r="2981" spans="3:8" ht="12">
      <c r="C2981" s="76"/>
      <c r="H2981" s="78"/>
    </row>
    <row r="2982" spans="3:8" ht="12">
      <c r="C2982" s="76"/>
      <c r="H2982" s="78"/>
    </row>
    <row r="2983" spans="3:8" ht="12">
      <c r="C2983" s="76"/>
      <c r="H2983" s="78"/>
    </row>
    <row r="2984" spans="3:8" ht="12">
      <c r="C2984" s="76"/>
      <c r="H2984" s="78"/>
    </row>
    <row r="2985" spans="3:8" ht="12">
      <c r="C2985" s="76"/>
      <c r="H2985" s="78"/>
    </row>
    <row r="2986" spans="3:8" ht="12">
      <c r="C2986" s="76"/>
      <c r="H2986" s="78"/>
    </row>
    <row r="2987" spans="3:8" ht="12">
      <c r="C2987" s="76"/>
      <c r="H2987" s="78"/>
    </row>
    <row r="2988" spans="3:8" ht="12">
      <c r="C2988" s="76"/>
      <c r="H2988" s="78"/>
    </row>
    <row r="2989" spans="3:8" ht="12">
      <c r="C2989" s="76"/>
      <c r="H2989" s="78"/>
    </row>
    <row r="2990" spans="3:8" ht="12">
      <c r="C2990" s="76"/>
      <c r="H2990" s="78"/>
    </row>
    <row r="2991" spans="3:8" ht="12">
      <c r="C2991" s="76"/>
      <c r="H2991" s="78"/>
    </row>
    <row r="2992" spans="3:8" ht="12">
      <c r="C2992" s="76"/>
      <c r="H2992" s="78"/>
    </row>
    <row r="2993" spans="3:8" ht="12">
      <c r="C2993" s="76"/>
      <c r="H2993" s="78"/>
    </row>
    <row r="2994" spans="3:8" ht="12">
      <c r="C2994" s="76"/>
      <c r="H2994" s="78"/>
    </row>
    <row r="2995" spans="3:8" ht="12">
      <c r="C2995" s="76"/>
      <c r="H2995" s="78"/>
    </row>
    <row r="2996" spans="3:8" ht="12">
      <c r="C2996" s="76"/>
      <c r="H2996" s="78"/>
    </row>
    <row r="2997" spans="3:8" ht="12">
      <c r="C2997" s="76"/>
      <c r="H2997" s="78"/>
    </row>
    <row r="2998" spans="3:8" ht="12">
      <c r="C2998" s="76"/>
      <c r="H2998" s="78"/>
    </row>
    <row r="2999" spans="3:8" ht="12">
      <c r="C2999" s="76"/>
      <c r="H2999" s="78"/>
    </row>
    <row r="3000" spans="3:8" ht="12">
      <c r="C3000" s="76"/>
      <c r="H3000" s="78"/>
    </row>
    <row r="3001" spans="3:8" ht="12">
      <c r="C3001" s="76"/>
      <c r="H3001" s="78"/>
    </row>
    <row r="3002" spans="3:8" ht="12">
      <c r="C3002" s="76"/>
      <c r="H3002" s="78"/>
    </row>
    <row r="3003" spans="3:8" ht="12">
      <c r="C3003" s="76"/>
      <c r="H3003" s="78"/>
    </row>
    <row r="3004" spans="3:8" ht="12">
      <c r="C3004" s="76"/>
      <c r="H3004" s="78"/>
    </row>
    <row r="3005" spans="3:8" ht="12">
      <c r="C3005" s="76"/>
      <c r="H3005" s="78"/>
    </row>
    <row r="3006" spans="3:8" ht="12">
      <c r="C3006" s="76"/>
      <c r="H3006" s="78"/>
    </row>
    <row r="3007" spans="3:8" ht="12">
      <c r="C3007" s="76"/>
      <c r="H3007" s="78"/>
    </row>
    <row r="3008" spans="3:8" ht="12">
      <c r="C3008" s="76"/>
      <c r="H3008" s="78"/>
    </row>
    <row r="3009" spans="3:8" ht="12">
      <c r="C3009" s="76"/>
      <c r="H3009" s="78"/>
    </row>
    <row r="3010" spans="3:8" ht="12">
      <c r="C3010" s="76"/>
      <c r="H3010" s="78"/>
    </row>
    <row r="3011" spans="3:8" ht="12">
      <c r="C3011" s="76"/>
      <c r="H3011" s="78"/>
    </row>
    <row r="3012" spans="3:8" ht="12">
      <c r="C3012" s="76"/>
      <c r="H3012" s="78"/>
    </row>
    <row r="3013" spans="3:8" ht="12">
      <c r="C3013" s="76"/>
      <c r="H3013" s="78"/>
    </row>
    <row r="3014" spans="3:8" ht="12">
      <c r="C3014" s="76"/>
      <c r="H3014" s="78"/>
    </row>
    <row r="3015" spans="3:8" ht="12">
      <c r="C3015" s="76"/>
      <c r="H3015" s="78"/>
    </row>
    <row r="3016" spans="3:8" ht="12">
      <c r="C3016" s="76"/>
      <c r="H3016" s="78"/>
    </row>
    <row r="3017" spans="3:8" ht="12">
      <c r="C3017" s="76"/>
      <c r="H3017" s="78"/>
    </row>
    <row r="3018" spans="3:8" ht="12">
      <c r="C3018" s="76"/>
      <c r="H3018" s="78"/>
    </row>
    <row r="3019" spans="3:8" ht="12">
      <c r="C3019" s="76"/>
      <c r="H3019" s="78"/>
    </row>
    <row r="3020" spans="3:8" ht="12">
      <c r="C3020" s="76"/>
      <c r="H3020" s="78"/>
    </row>
    <row r="3021" spans="3:8" ht="12">
      <c r="C3021" s="76"/>
      <c r="H3021" s="78"/>
    </row>
    <row r="3022" spans="3:8" ht="12">
      <c r="C3022" s="76"/>
      <c r="H3022" s="78"/>
    </row>
    <row r="3023" spans="3:8" ht="12">
      <c r="C3023" s="76"/>
      <c r="H3023" s="78"/>
    </row>
    <row r="3024" spans="3:8" ht="12">
      <c r="C3024" s="76"/>
      <c r="H3024" s="78"/>
    </row>
    <row r="3025" spans="3:8" ht="12">
      <c r="C3025" s="76"/>
      <c r="H3025" s="78"/>
    </row>
    <row r="3026" spans="3:8" ht="12">
      <c r="C3026" s="76"/>
      <c r="H3026" s="78"/>
    </row>
    <row r="3027" spans="3:8" ht="12">
      <c r="C3027" s="76"/>
      <c r="H3027" s="78"/>
    </row>
    <row r="3028" spans="3:8" ht="12">
      <c r="C3028" s="76"/>
      <c r="H3028" s="78"/>
    </row>
    <row r="3029" spans="3:8" ht="12">
      <c r="C3029" s="76"/>
      <c r="H3029" s="78"/>
    </row>
    <row r="3030" spans="3:8" ht="12">
      <c r="C3030" s="76"/>
      <c r="H3030" s="78"/>
    </row>
    <row r="3031" spans="3:8" ht="12">
      <c r="C3031" s="76"/>
      <c r="H3031" s="78"/>
    </row>
    <row r="3032" spans="3:8" ht="12">
      <c r="C3032" s="76"/>
      <c r="H3032" s="78"/>
    </row>
    <row r="3033" spans="3:8" ht="12">
      <c r="C3033" s="76"/>
      <c r="H3033" s="78"/>
    </row>
    <row r="3034" spans="3:8" ht="12">
      <c r="C3034" s="76"/>
      <c r="H3034" s="78"/>
    </row>
    <row r="3035" spans="3:8" ht="12">
      <c r="C3035" s="76"/>
      <c r="H3035" s="78"/>
    </row>
    <row r="3036" spans="3:8" ht="12">
      <c r="C3036" s="76"/>
      <c r="H3036" s="78"/>
    </row>
    <row r="3037" spans="3:8" ht="12">
      <c r="C3037" s="76"/>
      <c r="H3037" s="78"/>
    </row>
    <row r="3038" spans="3:8" ht="12">
      <c r="C3038" s="76"/>
      <c r="H3038" s="78"/>
    </row>
    <row r="3039" spans="3:8" ht="12">
      <c r="C3039" s="76"/>
      <c r="H3039" s="78"/>
    </row>
    <row r="3040" spans="3:8" ht="12">
      <c r="C3040" s="76"/>
      <c r="H3040" s="78"/>
    </row>
    <row r="3041" spans="3:8" ht="12">
      <c r="C3041" s="76"/>
      <c r="H3041" s="78"/>
    </row>
    <row r="3042" spans="3:8" ht="12">
      <c r="C3042" s="76"/>
      <c r="H3042" s="78"/>
    </row>
    <row r="3043" spans="3:8" ht="12">
      <c r="C3043" s="76"/>
      <c r="H3043" s="78"/>
    </row>
    <row r="3044" spans="3:8" ht="12">
      <c r="C3044" s="76"/>
      <c r="H3044" s="78"/>
    </row>
    <row r="3045" spans="3:8" ht="12">
      <c r="C3045" s="76"/>
      <c r="H3045" s="78"/>
    </row>
    <row r="3046" spans="3:8" ht="12">
      <c r="C3046" s="76"/>
      <c r="H3046" s="78"/>
    </row>
    <row r="3047" spans="3:8" ht="12">
      <c r="C3047" s="76"/>
      <c r="H3047" s="78"/>
    </row>
    <row r="3048" spans="3:8" ht="12">
      <c r="C3048" s="76"/>
      <c r="H3048" s="78"/>
    </row>
    <row r="3049" spans="3:8" ht="12">
      <c r="C3049" s="76"/>
      <c r="H3049" s="78"/>
    </row>
    <row r="3050" spans="3:8" ht="12">
      <c r="C3050" s="76"/>
      <c r="H3050" s="78"/>
    </row>
    <row r="3051" spans="3:8" ht="12">
      <c r="C3051" s="76"/>
      <c r="H3051" s="78"/>
    </row>
    <row r="3052" spans="3:8" ht="12">
      <c r="C3052" s="76"/>
      <c r="H3052" s="78"/>
    </row>
    <row r="3053" spans="3:8" ht="12">
      <c r="C3053" s="76"/>
      <c r="H3053" s="78"/>
    </row>
    <row r="3054" spans="3:8" ht="12">
      <c r="C3054" s="76"/>
      <c r="H3054" s="78"/>
    </row>
    <row r="3055" spans="3:8" ht="12">
      <c r="C3055" s="76"/>
      <c r="H3055" s="78"/>
    </row>
    <row r="3056" spans="3:8" ht="12">
      <c r="C3056" s="76"/>
      <c r="H3056" s="78"/>
    </row>
    <row r="3057" spans="3:8" ht="12">
      <c r="C3057" s="76"/>
      <c r="H3057" s="78"/>
    </row>
    <row r="3058" spans="3:8" ht="12">
      <c r="C3058" s="76"/>
      <c r="H3058" s="78"/>
    </row>
    <row r="3059" spans="3:8" ht="12">
      <c r="C3059" s="76"/>
      <c r="H3059" s="78"/>
    </row>
    <row r="3060" spans="3:8" ht="12">
      <c r="C3060" s="76"/>
      <c r="H3060" s="78"/>
    </row>
    <row r="3061" spans="3:8" ht="12">
      <c r="C3061" s="76"/>
      <c r="H3061" s="78"/>
    </row>
    <row r="3062" spans="3:8" ht="12">
      <c r="C3062" s="76"/>
      <c r="H3062" s="78"/>
    </row>
    <row r="3063" spans="3:8" ht="12">
      <c r="C3063" s="76"/>
      <c r="H3063" s="78"/>
    </row>
    <row r="3064" spans="3:8" ht="12">
      <c r="C3064" s="76"/>
      <c r="H3064" s="78"/>
    </row>
    <row r="3065" spans="3:8" ht="12">
      <c r="C3065" s="76"/>
      <c r="H3065" s="78"/>
    </row>
    <row r="3066" spans="3:8" ht="12">
      <c r="C3066" s="76"/>
      <c r="H3066" s="78"/>
    </row>
    <row r="3067" spans="3:8" ht="12">
      <c r="C3067" s="76"/>
      <c r="H3067" s="78"/>
    </row>
    <row r="3068" spans="3:8" ht="12">
      <c r="C3068" s="76"/>
      <c r="H3068" s="78"/>
    </row>
    <row r="3069" spans="3:8" ht="12">
      <c r="C3069" s="76"/>
      <c r="H3069" s="78"/>
    </row>
    <row r="3070" spans="3:8" ht="12">
      <c r="C3070" s="76"/>
      <c r="H3070" s="78"/>
    </row>
    <row r="3071" spans="3:8" ht="12">
      <c r="C3071" s="76"/>
      <c r="H3071" s="78"/>
    </row>
    <row r="3072" spans="3:8" ht="12">
      <c r="C3072" s="76"/>
      <c r="H3072" s="78"/>
    </row>
    <row r="3073" spans="3:8" ht="12">
      <c r="C3073" s="76"/>
      <c r="H3073" s="78"/>
    </row>
    <row r="3074" spans="3:8" ht="12">
      <c r="C3074" s="76"/>
      <c r="H3074" s="78"/>
    </row>
    <row r="3075" spans="3:8" ht="12">
      <c r="C3075" s="76"/>
      <c r="H3075" s="78"/>
    </row>
    <row r="3076" spans="3:8" ht="12">
      <c r="C3076" s="76"/>
      <c r="H3076" s="78"/>
    </row>
    <row r="3077" spans="3:8" ht="12">
      <c r="C3077" s="76"/>
      <c r="H3077" s="78"/>
    </row>
    <row r="3078" spans="3:8" ht="12">
      <c r="C3078" s="76"/>
      <c r="H3078" s="78"/>
    </row>
    <row r="3079" spans="3:8" ht="12">
      <c r="C3079" s="76"/>
      <c r="H3079" s="78"/>
    </row>
    <row r="3080" spans="3:8" ht="12">
      <c r="C3080" s="76"/>
      <c r="H3080" s="78"/>
    </row>
    <row r="3081" spans="3:8" ht="12">
      <c r="C3081" s="76"/>
      <c r="H3081" s="78"/>
    </row>
    <row r="3082" spans="3:8" ht="12">
      <c r="C3082" s="76"/>
      <c r="H3082" s="78"/>
    </row>
    <row r="3083" spans="3:8" ht="12">
      <c r="C3083" s="76"/>
      <c r="H3083" s="78"/>
    </row>
    <row r="3084" spans="3:8" ht="12">
      <c r="C3084" s="76"/>
      <c r="H3084" s="78"/>
    </row>
    <row r="3085" spans="3:8" ht="12">
      <c r="C3085" s="76"/>
      <c r="H3085" s="78"/>
    </row>
    <row r="3086" spans="3:8" ht="12">
      <c r="C3086" s="76"/>
      <c r="H3086" s="78"/>
    </row>
    <row r="3087" spans="3:8" ht="12">
      <c r="C3087" s="76"/>
      <c r="H3087" s="78"/>
    </row>
    <row r="3088" spans="3:8" ht="12">
      <c r="C3088" s="76"/>
      <c r="H3088" s="78"/>
    </row>
    <row r="3089" spans="3:8" ht="12">
      <c r="C3089" s="76"/>
      <c r="H3089" s="78"/>
    </row>
    <row r="3090" spans="3:8" ht="12">
      <c r="C3090" s="76"/>
      <c r="H3090" s="78"/>
    </row>
    <row r="3091" spans="3:8" ht="12">
      <c r="C3091" s="76"/>
      <c r="H3091" s="78"/>
    </row>
    <row r="3092" spans="3:8" ht="12">
      <c r="C3092" s="76"/>
      <c r="H3092" s="78"/>
    </row>
    <row r="3093" spans="3:8" ht="12">
      <c r="C3093" s="76"/>
      <c r="H3093" s="78"/>
    </row>
    <row r="3094" spans="3:8" ht="12">
      <c r="C3094" s="76"/>
      <c r="H3094" s="78"/>
    </row>
    <row r="3095" spans="3:8" ht="12">
      <c r="C3095" s="76"/>
      <c r="H3095" s="78"/>
    </row>
    <row r="3096" spans="3:8" ht="12">
      <c r="C3096" s="76"/>
      <c r="H3096" s="78"/>
    </row>
    <row r="3097" spans="3:8" ht="12">
      <c r="C3097" s="76"/>
      <c r="H3097" s="78"/>
    </row>
    <row r="3098" spans="3:8" ht="12">
      <c r="C3098" s="76"/>
      <c r="H3098" s="78"/>
    </row>
    <row r="3099" spans="3:8" ht="12">
      <c r="C3099" s="76"/>
      <c r="H3099" s="78"/>
    </row>
    <row r="3100" spans="3:8" ht="12">
      <c r="C3100" s="76"/>
      <c r="H3100" s="78"/>
    </row>
    <row r="3101" spans="3:8" ht="12">
      <c r="C3101" s="76"/>
      <c r="H3101" s="78"/>
    </row>
    <row r="3102" spans="3:8" ht="12">
      <c r="C3102" s="76"/>
      <c r="H3102" s="78"/>
    </row>
    <row r="3103" spans="3:8" ht="12">
      <c r="C3103" s="76"/>
      <c r="H3103" s="78"/>
    </row>
    <row r="3104" spans="3:8" ht="12">
      <c r="C3104" s="76"/>
      <c r="H3104" s="78"/>
    </row>
    <row r="3105" spans="3:8" ht="12">
      <c r="C3105" s="76"/>
      <c r="H3105" s="78"/>
    </row>
    <row r="3106" spans="3:8" ht="12">
      <c r="C3106" s="76"/>
      <c r="H3106" s="78"/>
    </row>
    <row r="3107" spans="3:8" ht="12">
      <c r="C3107" s="76"/>
      <c r="H3107" s="78"/>
    </row>
    <row r="3108" spans="3:8" ht="12">
      <c r="C3108" s="76"/>
      <c r="H3108" s="78"/>
    </row>
    <row r="3109" spans="3:8" ht="12">
      <c r="C3109" s="76"/>
      <c r="H3109" s="78"/>
    </row>
    <row r="3110" spans="3:8" ht="12">
      <c r="C3110" s="76"/>
      <c r="H3110" s="78"/>
    </row>
    <row r="3111" spans="3:8" ht="12">
      <c r="C3111" s="76"/>
      <c r="H3111" s="78"/>
    </row>
    <row r="3112" spans="3:8" ht="12">
      <c r="C3112" s="76"/>
      <c r="H3112" s="78"/>
    </row>
    <row r="3113" spans="3:8" ht="12">
      <c r="C3113" s="76"/>
      <c r="H3113" s="78"/>
    </row>
    <row r="3114" spans="3:8" ht="12">
      <c r="C3114" s="76"/>
      <c r="H3114" s="78"/>
    </row>
    <row r="3115" spans="3:8" ht="12">
      <c r="C3115" s="76"/>
      <c r="H3115" s="78"/>
    </row>
    <row r="3116" spans="3:8" ht="12">
      <c r="C3116" s="76"/>
      <c r="H3116" s="78"/>
    </row>
    <row r="3117" spans="3:8" ht="12">
      <c r="C3117" s="76"/>
      <c r="H3117" s="78"/>
    </row>
    <row r="3118" spans="3:8" ht="12">
      <c r="C3118" s="76"/>
      <c r="H3118" s="78"/>
    </row>
    <row r="3119" spans="3:8" ht="12">
      <c r="C3119" s="76"/>
      <c r="H3119" s="78"/>
    </row>
    <row r="3120" spans="3:8" ht="12">
      <c r="C3120" s="76"/>
      <c r="H3120" s="78"/>
    </row>
    <row r="3121" spans="3:8" ht="12">
      <c r="C3121" s="76"/>
      <c r="H3121" s="78"/>
    </row>
    <row r="3122" spans="3:8" ht="12">
      <c r="C3122" s="76"/>
      <c r="H3122" s="78"/>
    </row>
    <row r="3123" spans="3:8" ht="12">
      <c r="C3123" s="76"/>
      <c r="H3123" s="78"/>
    </row>
    <row r="3124" spans="3:8" ht="12">
      <c r="C3124" s="76"/>
      <c r="H3124" s="78"/>
    </row>
    <row r="3125" spans="3:8" ht="12">
      <c r="C3125" s="76"/>
      <c r="H3125" s="78"/>
    </row>
    <row r="3126" spans="3:8" ht="12">
      <c r="C3126" s="76"/>
      <c r="H3126" s="78"/>
    </row>
    <row r="3127" spans="3:8" ht="12">
      <c r="C3127" s="76"/>
      <c r="H3127" s="78"/>
    </row>
    <row r="3128" spans="3:8" ht="12">
      <c r="C3128" s="76"/>
      <c r="H3128" s="78"/>
    </row>
    <row r="3129" spans="3:8" ht="12">
      <c r="C3129" s="76"/>
      <c r="H3129" s="78"/>
    </row>
    <row r="3130" spans="3:8" ht="12">
      <c r="C3130" s="76"/>
      <c r="H3130" s="78"/>
    </row>
    <row r="3131" spans="3:8" ht="12">
      <c r="C3131" s="76"/>
      <c r="H3131" s="78"/>
    </row>
    <row r="3132" spans="3:8" ht="12">
      <c r="C3132" s="76"/>
      <c r="H3132" s="78"/>
    </row>
    <row r="3133" spans="3:8" ht="12">
      <c r="C3133" s="76"/>
      <c r="H3133" s="78"/>
    </row>
    <row r="3134" spans="3:8" ht="12">
      <c r="C3134" s="76"/>
      <c r="H3134" s="78"/>
    </row>
    <row r="3135" spans="3:8" ht="12">
      <c r="C3135" s="76"/>
      <c r="H3135" s="78"/>
    </row>
    <row r="3136" spans="3:8" ht="12">
      <c r="C3136" s="76"/>
      <c r="H3136" s="78"/>
    </row>
    <row r="3137" spans="3:8" ht="12">
      <c r="C3137" s="76"/>
      <c r="H3137" s="78"/>
    </row>
    <row r="3138" spans="3:8" ht="12">
      <c r="C3138" s="76"/>
      <c r="H3138" s="78"/>
    </row>
    <row r="3139" spans="3:8" ht="12">
      <c r="C3139" s="76"/>
      <c r="H3139" s="78"/>
    </row>
    <row r="3140" spans="3:8" ht="12">
      <c r="C3140" s="76"/>
      <c r="H3140" s="78"/>
    </row>
    <row r="3141" spans="3:8" ht="12">
      <c r="C3141" s="76"/>
      <c r="H3141" s="78"/>
    </row>
    <row r="3142" spans="3:8" ht="12">
      <c r="C3142" s="76"/>
      <c r="H3142" s="78"/>
    </row>
    <row r="3143" spans="3:8" ht="12">
      <c r="C3143" s="76"/>
      <c r="H3143" s="78"/>
    </row>
    <row r="3144" spans="3:8" ht="12">
      <c r="C3144" s="76"/>
      <c r="H3144" s="78"/>
    </row>
    <row r="3145" spans="3:8" ht="12">
      <c r="C3145" s="76"/>
      <c r="H3145" s="78"/>
    </row>
    <row r="3146" spans="3:8" ht="12">
      <c r="C3146" s="76"/>
      <c r="H3146" s="78"/>
    </row>
    <row r="3147" spans="3:8" ht="12">
      <c r="C3147" s="76"/>
      <c r="H3147" s="78"/>
    </row>
    <row r="3148" spans="3:8" ht="12">
      <c r="C3148" s="76"/>
      <c r="H3148" s="78"/>
    </row>
    <row r="3149" spans="3:8" ht="12">
      <c r="C3149" s="76"/>
      <c r="H3149" s="78"/>
    </row>
    <row r="3150" spans="3:8" ht="12">
      <c r="C3150" s="76"/>
      <c r="H3150" s="78"/>
    </row>
    <row r="3151" spans="3:8" ht="12">
      <c r="C3151" s="76"/>
      <c r="H3151" s="78"/>
    </row>
    <row r="3152" spans="3:8" ht="12">
      <c r="C3152" s="76"/>
      <c r="H3152" s="78"/>
    </row>
    <row r="3153" spans="3:8" ht="12">
      <c r="C3153" s="76"/>
      <c r="H3153" s="78"/>
    </row>
    <row r="3154" spans="3:8" ht="12">
      <c r="C3154" s="76"/>
      <c r="H3154" s="78"/>
    </row>
    <row r="3155" spans="3:8" ht="12">
      <c r="C3155" s="76"/>
      <c r="H3155" s="78"/>
    </row>
    <row r="3156" spans="3:8" ht="12">
      <c r="C3156" s="76"/>
      <c r="H3156" s="78"/>
    </row>
    <row r="3157" spans="3:8" ht="12">
      <c r="C3157" s="76"/>
      <c r="H3157" s="78"/>
    </row>
    <row r="3158" spans="3:8" ht="12">
      <c r="C3158" s="76"/>
      <c r="H3158" s="78"/>
    </row>
    <row r="3159" spans="3:8" ht="12">
      <c r="C3159" s="76"/>
      <c r="H3159" s="78"/>
    </row>
    <row r="3160" spans="3:8" ht="12">
      <c r="C3160" s="76"/>
      <c r="H3160" s="78"/>
    </row>
    <row r="3161" spans="3:8" ht="12">
      <c r="C3161" s="76"/>
      <c r="H3161" s="78"/>
    </row>
    <row r="3162" spans="3:8" ht="12">
      <c r="C3162" s="76"/>
      <c r="H3162" s="78"/>
    </row>
    <row r="3163" spans="3:8" ht="12">
      <c r="C3163" s="76"/>
      <c r="H3163" s="78"/>
    </row>
    <row r="3164" spans="3:8" ht="12">
      <c r="C3164" s="76"/>
      <c r="H3164" s="78"/>
    </row>
    <row r="3165" spans="3:8" ht="12">
      <c r="C3165" s="76"/>
      <c r="H3165" s="78"/>
    </row>
    <row r="3166" spans="3:8" ht="12">
      <c r="C3166" s="76"/>
      <c r="H3166" s="78"/>
    </row>
    <row r="3167" spans="3:8" ht="12">
      <c r="C3167" s="76"/>
      <c r="H3167" s="78"/>
    </row>
    <row r="3168" spans="3:8" ht="12">
      <c r="C3168" s="76"/>
      <c r="H3168" s="78"/>
    </row>
    <row r="3169" spans="3:8" ht="12">
      <c r="C3169" s="76"/>
      <c r="H3169" s="78"/>
    </row>
    <row r="3170" spans="3:8" ht="12">
      <c r="C3170" s="76"/>
      <c r="H3170" s="78"/>
    </row>
    <row r="3171" spans="3:8" ht="12">
      <c r="C3171" s="76"/>
      <c r="H3171" s="78"/>
    </row>
    <row r="3172" spans="3:8" ht="12">
      <c r="C3172" s="76"/>
      <c r="H3172" s="78"/>
    </row>
    <row r="3173" spans="3:8" ht="12">
      <c r="C3173" s="76"/>
      <c r="H3173" s="78"/>
    </row>
    <row r="3174" spans="3:8" ht="12">
      <c r="C3174" s="76"/>
      <c r="H3174" s="78"/>
    </row>
    <row r="3175" spans="3:8" ht="12">
      <c r="C3175" s="76"/>
      <c r="H3175" s="78"/>
    </row>
    <row r="3176" spans="3:8" ht="12">
      <c r="C3176" s="76"/>
      <c r="H3176" s="78"/>
    </row>
    <row r="3177" spans="3:8" ht="12">
      <c r="C3177" s="76"/>
      <c r="H3177" s="78"/>
    </row>
    <row r="3178" spans="3:8" ht="12">
      <c r="C3178" s="76"/>
      <c r="H3178" s="78"/>
    </row>
    <row r="3179" spans="3:8" ht="12">
      <c r="C3179" s="76"/>
      <c r="H3179" s="78"/>
    </row>
    <row r="3180" spans="3:8" ht="12">
      <c r="C3180" s="76"/>
      <c r="H3180" s="78"/>
    </row>
    <row r="3181" spans="3:8" ht="12">
      <c r="C3181" s="76"/>
      <c r="H3181" s="78"/>
    </row>
    <row r="3182" spans="3:8" ht="12">
      <c r="C3182" s="76"/>
      <c r="H3182" s="78"/>
    </row>
    <row r="3183" spans="3:8" ht="12">
      <c r="C3183" s="76"/>
      <c r="H3183" s="78"/>
    </row>
    <row r="3184" spans="3:8" ht="12">
      <c r="C3184" s="76"/>
      <c r="H3184" s="78"/>
    </row>
    <row r="3185" spans="3:8" ht="12">
      <c r="C3185" s="76"/>
      <c r="H3185" s="78"/>
    </row>
    <row r="3186" spans="3:8" ht="12">
      <c r="C3186" s="76"/>
      <c r="H3186" s="78"/>
    </row>
    <row r="3187" spans="3:8" ht="12">
      <c r="C3187" s="76"/>
      <c r="H3187" s="78"/>
    </row>
    <row r="3188" spans="3:8" ht="12">
      <c r="C3188" s="76"/>
      <c r="H3188" s="78"/>
    </row>
    <row r="3189" spans="3:8" ht="12">
      <c r="C3189" s="76"/>
      <c r="H3189" s="78"/>
    </row>
    <row r="3190" spans="3:8" ht="12">
      <c r="C3190" s="76"/>
      <c r="H3190" s="78"/>
    </row>
    <row r="3191" spans="3:8" ht="12">
      <c r="C3191" s="76"/>
      <c r="H3191" s="78"/>
    </row>
    <row r="3192" spans="3:8" ht="12">
      <c r="C3192" s="76"/>
      <c r="H3192" s="78"/>
    </row>
    <row r="3193" spans="3:8" ht="12">
      <c r="C3193" s="76"/>
      <c r="H3193" s="78"/>
    </row>
    <row r="3194" spans="3:8" ht="12">
      <c r="C3194" s="76"/>
      <c r="H3194" s="78"/>
    </row>
    <row r="3195" spans="3:8" ht="12">
      <c r="C3195" s="76"/>
      <c r="H3195" s="78"/>
    </row>
    <row r="3196" spans="3:8" ht="12">
      <c r="C3196" s="76"/>
      <c r="H3196" s="78"/>
    </row>
    <row r="3197" spans="3:8" ht="12">
      <c r="C3197" s="76"/>
      <c r="H3197" s="78"/>
    </row>
    <row r="3198" spans="3:8" ht="12">
      <c r="C3198" s="76"/>
      <c r="H3198" s="78"/>
    </row>
    <row r="3199" spans="3:8" ht="12">
      <c r="C3199" s="76"/>
      <c r="H3199" s="78"/>
    </row>
    <row r="3200" spans="3:8" ht="12">
      <c r="C3200" s="76"/>
      <c r="H3200" s="78"/>
    </row>
    <row r="3201" spans="3:8" ht="12">
      <c r="C3201" s="76"/>
      <c r="H3201" s="78"/>
    </row>
    <row r="3202" spans="3:8" ht="12">
      <c r="C3202" s="76"/>
      <c r="H3202" s="78"/>
    </row>
    <row r="3203" spans="3:8" ht="12">
      <c r="C3203" s="76"/>
      <c r="H3203" s="78"/>
    </row>
    <row r="3204" spans="3:8" ht="12">
      <c r="C3204" s="76"/>
      <c r="H3204" s="78"/>
    </row>
    <row r="3205" spans="3:8" ht="12">
      <c r="C3205" s="76"/>
      <c r="H3205" s="78"/>
    </row>
    <row r="3206" spans="3:8" ht="12">
      <c r="C3206" s="76"/>
      <c r="H3206" s="78"/>
    </row>
    <row r="3207" spans="3:8" ht="12">
      <c r="C3207" s="76"/>
      <c r="H3207" s="78"/>
    </row>
    <row r="3208" spans="3:8" ht="12">
      <c r="C3208" s="76"/>
      <c r="H3208" s="78"/>
    </row>
    <row r="3209" spans="3:8" ht="12">
      <c r="C3209" s="76"/>
      <c r="H3209" s="78"/>
    </row>
    <row r="3210" spans="3:8" ht="12">
      <c r="C3210" s="76"/>
      <c r="H3210" s="78"/>
    </row>
    <row r="3211" spans="3:8" ht="12">
      <c r="C3211" s="76"/>
      <c r="H3211" s="78"/>
    </row>
    <row r="3212" spans="3:8" ht="12">
      <c r="C3212" s="76"/>
      <c r="H3212" s="78"/>
    </row>
    <row r="3213" spans="3:8" ht="12">
      <c r="C3213" s="76"/>
      <c r="H3213" s="78"/>
    </row>
    <row r="3214" spans="3:8" ht="12">
      <c r="C3214" s="76"/>
      <c r="H3214" s="78"/>
    </row>
    <row r="3215" spans="3:8" ht="12">
      <c r="C3215" s="76"/>
      <c r="H3215" s="78"/>
    </row>
    <row r="3216" spans="3:8" ht="12">
      <c r="C3216" s="76"/>
      <c r="H3216" s="78"/>
    </row>
    <row r="3217" spans="3:8" ht="12">
      <c r="C3217" s="76"/>
      <c r="H3217" s="78"/>
    </row>
    <row r="3218" spans="3:8" ht="12">
      <c r="C3218" s="76"/>
      <c r="H3218" s="78"/>
    </row>
    <row r="3219" spans="3:8" ht="12">
      <c r="C3219" s="76"/>
      <c r="H3219" s="78"/>
    </row>
    <row r="3220" spans="3:8" ht="12">
      <c r="C3220" s="76"/>
      <c r="H3220" s="78"/>
    </row>
    <row r="3221" spans="3:8" ht="12">
      <c r="C3221" s="76"/>
      <c r="H3221" s="78"/>
    </row>
    <row r="3222" spans="3:8" ht="12">
      <c r="C3222" s="76"/>
      <c r="H3222" s="78"/>
    </row>
    <row r="3223" spans="3:8" ht="12">
      <c r="C3223" s="76"/>
      <c r="H3223" s="78"/>
    </row>
    <row r="3224" spans="3:8" ht="12">
      <c r="C3224" s="76"/>
      <c r="H3224" s="78"/>
    </row>
    <row r="3225" spans="3:8" ht="12">
      <c r="C3225" s="76"/>
      <c r="H3225" s="78"/>
    </row>
    <row r="3226" spans="3:8" ht="12">
      <c r="C3226" s="76"/>
      <c r="H3226" s="78"/>
    </row>
    <row r="3227" spans="3:8" ht="12">
      <c r="C3227" s="76"/>
      <c r="H3227" s="78"/>
    </row>
    <row r="3228" spans="3:8" ht="12">
      <c r="C3228" s="76"/>
      <c r="H3228" s="78"/>
    </row>
    <row r="3229" spans="3:8" ht="12">
      <c r="C3229" s="76"/>
      <c r="H3229" s="78"/>
    </row>
    <row r="3230" spans="3:8" ht="12">
      <c r="C3230" s="76"/>
      <c r="H3230" s="78"/>
    </row>
    <row r="3231" spans="3:8" ht="12">
      <c r="C3231" s="76"/>
      <c r="H3231" s="78"/>
    </row>
    <row r="3232" spans="3:8" ht="12">
      <c r="C3232" s="76"/>
      <c r="H3232" s="78"/>
    </row>
    <row r="3233" spans="3:8" ht="12">
      <c r="C3233" s="76"/>
      <c r="H3233" s="78"/>
    </row>
    <row r="3234" spans="3:8" ht="12">
      <c r="C3234" s="76"/>
      <c r="H3234" s="78"/>
    </row>
    <row r="3235" spans="3:8" ht="12">
      <c r="C3235" s="76"/>
      <c r="H3235" s="78"/>
    </row>
    <row r="3236" spans="3:8" ht="12">
      <c r="C3236" s="76"/>
      <c r="H3236" s="78"/>
    </row>
    <row r="3237" spans="3:8" ht="12">
      <c r="C3237" s="76"/>
      <c r="H3237" s="78"/>
    </row>
    <row r="3238" spans="3:8" ht="12">
      <c r="C3238" s="76"/>
      <c r="H3238" s="78"/>
    </row>
    <row r="3239" spans="3:8" ht="12">
      <c r="C3239" s="76"/>
      <c r="H3239" s="78"/>
    </row>
    <row r="3240" spans="3:8" ht="12">
      <c r="C3240" s="76"/>
      <c r="H3240" s="78"/>
    </row>
    <row r="3241" spans="3:8" ht="12">
      <c r="C3241" s="76"/>
      <c r="H3241" s="78"/>
    </row>
    <row r="3242" spans="3:8" ht="12">
      <c r="C3242" s="76"/>
      <c r="H3242" s="78"/>
    </row>
    <row r="3243" spans="3:8" ht="12">
      <c r="C3243" s="76"/>
      <c r="H3243" s="78"/>
    </row>
    <row r="3244" spans="3:8" ht="12">
      <c r="C3244" s="76"/>
      <c r="H3244" s="78"/>
    </row>
    <row r="3245" spans="3:8" ht="12">
      <c r="C3245" s="76"/>
      <c r="H3245" s="78"/>
    </row>
    <row r="3246" spans="3:8" ht="12">
      <c r="C3246" s="76"/>
      <c r="H3246" s="78"/>
    </row>
    <row r="3247" spans="3:8" ht="12">
      <c r="C3247" s="76"/>
      <c r="H3247" s="78"/>
    </row>
    <row r="3248" spans="3:8" ht="12">
      <c r="C3248" s="76"/>
      <c r="H3248" s="78"/>
    </row>
    <row r="3249" spans="3:8" ht="12">
      <c r="C3249" s="76"/>
      <c r="H3249" s="78"/>
    </row>
    <row r="3250" spans="3:8" ht="12">
      <c r="C3250" s="76"/>
      <c r="H3250" s="78"/>
    </row>
    <row r="3251" spans="3:8" ht="12">
      <c r="C3251" s="76"/>
      <c r="H3251" s="78"/>
    </row>
    <row r="3252" spans="3:8" ht="12">
      <c r="C3252" s="76"/>
      <c r="H3252" s="78"/>
    </row>
    <row r="3253" spans="3:8" ht="12">
      <c r="C3253" s="76"/>
      <c r="H3253" s="78"/>
    </row>
    <row r="3254" spans="3:8" ht="12">
      <c r="C3254" s="76"/>
      <c r="H3254" s="78"/>
    </row>
    <row r="3255" spans="3:8" ht="12">
      <c r="C3255" s="76"/>
      <c r="H3255" s="78"/>
    </row>
    <row r="3256" spans="3:8" ht="12">
      <c r="C3256" s="76"/>
      <c r="H3256" s="78"/>
    </row>
    <row r="3257" spans="3:8" ht="12">
      <c r="C3257" s="76"/>
      <c r="H3257" s="78"/>
    </row>
    <row r="3258" spans="3:8" ht="12">
      <c r="C3258" s="76"/>
      <c r="H3258" s="78"/>
    </row>
    <row r="3259" spans="3:8" ht="12">
      <c r="C3259" s="76"/>
      <c r="H3259" s="78"/>
    </row>
    <row r="3260" spans="3:8" ht="12">
      <c r="C3260" s="76"/>
      <c r="H3260" s="78"/>
    </row>
    <row r="3261" spans="3:8" ht="12">
      <c r="C3261" s="76"/>
      <c r="H3261" s="78"/>
    </row>
    <row r="3262" spans="3:8" ht="12">
      <c r="C3262" s="76"/>
      <c r="H3262" s="78"/>
    </row>
    <row r="3263" spans="3:8" ht="12">
      <c r="C3263" s="76"/>
      <c r="H3263" s="78"/>
    </row>
    <row r="3264" spans="3:8" ht="12">
      <c r="C3264" s="76"/>
      <c r="H3264" s="78"/>
    </row>
    <row r="3265" spans="3:8" ht="12">
      <c r="C3265" s="76"/>
      <c r="H3265" s="78"/>
    </row>
    <row r="3266" spans="3:8" ht="12">
      <c r="C3266" s="76"/>
      <c r="H3266" s="78"/>
    </row>
    <row r="3267" spans="3:8" ht="12">
      <c r="C3267" s="76"/>
      <c r="H3267" s="78"/>
    </row>
    <row r="3268" spans="3:8" ht="12">
      <c r="C3268" s="76"/>
      <c r="H3268" s="78"/>
    </row>
    <row r="3269" spans="3:8" ht="12">
      <c r="C3269" s="76"/>
      <c r="H3269" s="78"/>
    </row>
    <row r="3270" spans="3:8" ht="12">
      <c r="C3270" s="76"/>
      <c r="H3270" s="78"/>
    </row>
    <row r="3271" spans="3:8" ht="12">
      <c r="C3271" s="76"/>
      <c r="H3271" s="78"/>
    </row>
    <row r="3272" spans="3:8" ht="12">
      <c r="C3272" s="76"/>
      <c r="H3272" s="78"/>
    </row>
    <row r="3273" spans="3:8" ht="12">
      <c r="C3273" s="76"/>
      <c r="H3273" s="78"/>
    </row>
    <row r="3274" spans="3:8" ht="12">
      <c r="C3274" s="76"/>
      <c r="H3274" s="78"/>
    </row>
    <row r="3275" spans="3:8" ht="12">
      <c r="C3275" s="76"/>
      <c r="H3275" s="78"/>
    </row>
    <row r="3276" spans="3:8" ht="12">
      <c r="C3276" s="76"/>
      <c r="H3276" s="78"/>
    </row>
    <row r="3277" spans="3:8" ht="12">
      <c r="C3277" s="76"/>
      <c r="H3277" s="78"/>
    </row>
    <row r="3278" spans="3:8" ht="12">
      <c r="C3278" s="76"/>
      <c r="H3278" s="78"/>
    </row>
    <row r="3279" spans="3:8" ht="12">
      <c r="C3279" s="76"/>
      <c r="H3279" s="78"/>
    </row>
    <row r="3280" spans="3:8" ht="12">
      <c r="C3280" s="76"/>
      <c r="H3280" s="78"/>
    </row>
    <row r="3281" spans="3:8" ht="12">
      <c r="C3281" s="76"/>
      <c r="H3281" s="78"/>
    </row>
    <row r="3282" spans="3:8" ht="12">
      <c r="C3282" s="76"/>
      <c r="H3282" s="78"/>
    </row>
    <row r="3283" spans="3:8" ht="12">
      <c r="C3283" s="76"/>
      <c r="H3283" s="78"/>
    </row>
    <row r="3284" spans="3:8" ht="12">
      <c r="C3284" s="76"/>
      <c r="H3284" s="78"/>
    </row>
    <row r="3285" spans="3:8" ht="12">
      <c r="C3285" s="76"/>
      <c r="H3285" s="78"/>
    </row>
    <row r="3286" spans="3:8" ht="12">
      <c r="C3286" s="76"/>
      <c r="H3286" s="78"/>
    </row>
    <row r="3287" spans="3:8" ht="12">
      <c r="C3287" s="76"/>
      <c r="H3287" s="78"/>
    </row>
    <row r="3288" spans="3:8" ht="12">
      <c r="C3288" s="76"/>
      <c r="H3288" s="78"/>
    </row>
    <row r="3289" spans="3:8" ht="12">
      <c r="C3289" s="76"/>
      <c r="H3289" s="78"/>
    </row>
    <row r="3290" spans="3:8" ht="12">
      <c r="C3290" s="76"/>
      <c r="H3290" s="78"/>
    </row>
    <row r="3291" spans="3:8" ht="12">
      <c r="C3291" s="76"/>
      <c r="H3291" s="78"/>
    </row>
    <row r="3292" spans="3:8" ht="12">
      <c r="C3292" s="76"/>
      <c r="H3292" s="78"/>
    </row>
    <row r="3293" spans="3:8" ht="12">
      <c r="C3293" s="76"/>
      <c r="H3293" s="78"/>
    </row>
    <row r="3294" spans="3:8" ht="12">
      <c r="C3294" s="76"/>
      <c r="H3294" s="78"/>
    </row>
    <row r="3295" spans="3:8" ht="12">
      <c r="C3295" s="76"/>
      <c r="H3295" s="78"/>
    </row>
    <row r="3296" spans="3:8" ht="12">
      <c r="C3296" s="76"/>
      <c r="H3296" s="78"/>
    </row>
    <row r="3297" spans="3:8" ht="12">
      <c r="C3297" s="76"/>
      <c r="H3297" s="78"/>
    </row>
    <row r="3298" spans="3:8" ht="12">
      <c r="C3298" s="76"/>
      <c r="H3298" s="78"/>
    </row>
    <row r="3299" spans="3:8" ht="12">
      <c r="C3299" s="76"/>
      <c r="H3299" s="78"/>
    </row>
    <row r="3300" spans="3:8" ht="12">
      <c r="C3300" s="76"/>
      <c r="H3300" s="78"/>
    </row>
    <row r="3301" spans="3:8" ht="12">
      <c r="C3301" s="76"/>
      <c r="H3301" s="78"/>
    </row>
    <row r="3302" spans="3:8" ht="12">
      <c r="C3302" s="76"/>
      <c r="H3302" s="78"/>
    </row>
    <row r="3303" spans="3:8" ht="12">
      <c r="C3303" s="76"/>
      <c r="H3303" s="78"/>
    </row>
    <row r="3304" spans="3:8" ht="12">
      <c r="C3304" s="76"/>
      <c r="H3304" s="78"/>
    </row>
    <row r="3305" spans="3:8" ht="12">
      <c r="C3305" s="76"/>
      <c r="H3305" s="78"/>
    </row>
    <row r="3306" spans="3:8" ht="12">
      <c r="C3306" s="76"/>
      <c r="H3306" s="78"/>
    </row>
    <row r="3307" spans="3:8" ht="12">
      <c r="C3307" s="76"/>
      <c r="H3307" s="78"/>
    </row>
    <row r="3308" spans="3:8" ht="12">
      <c r="C3308" s="76"/>
      <c r="H3308" s="78"/>
    </row>
    <row r="3309" spans="3:8" ht="12">
      <c r="C3309" s="76"/>
      <c r="H3309" s="78"/>
    </row>
    <row r="3310" spans="3:8" ht="12">
      <c r="C3310" s="76"/>
      <c r="H3310" s="78"/>
    </row>
    <row r="3311" spans="3:8" ht="12">
      <c r="C3311" s="76"/>
      <c r="H3311" s="78"/>
    </row>
    <row r="3312" spans="3:8" ht="12">
      <c r="C3312" s="76"/>
      <c r="H3312" s="78"/>
    </row>
    <row r="3313" spans="3:8" ht="12">
      <c r="C3313" s="76"/>
      <c r="H3313" s="78"/>
    </row>
    <row r="3314" spans="3:8" ht="12">
      <c r="C3314" s="76"/>
      <c r="H3314" s="78"/>
    </row>
    <row r="3315" spans="3:8" ht="12">
      <c r="C3315" s="76"/>
      <c r="H3315" s="78"/>
    </row>
    <row r="3316" spans="3:8" ht="12">
      <c r="C3316" s="76"/>
      <c r="H3316" s="78"/>
    </row>
    <row r="3317" spans="3:8" ht="12">
      <c r="C3317" s="76"/>
      <c r="H3317" s="78"/>
    </row>
    <row r="3318" spans="3:8" ht="12">
      <c r="C3318" s="76"/>
      <c r="H3318" s="78"/>
    </row>
    <row r="3319" spans="3:8" ht="12">
      <c r="C3319" s="76"/>
      <c r="H3319" s="78"/>
    </row>
    <row r="3320" spans="3:8" ht="12">
      <c r="C3320" s="76"/>
      <c r="H3320" s="78"/>
    </row>
    <row r="3321" spans="3:8" ht="12">
      <c r="C3321" s="76"/>
      <c r="H3321" s="78"/>
    </row>
    <row r="3322" spans="3:8" ht="12">
      <c r="C3322" s="76"/>
      <c r="H3322" s="78"/>
    </row>
    <row r="3323" spans="3:8" ht="12">
      <c r="C3323" s="76"/>
      <c r="H3323" s="78"/>
    </row>
    <row r="3324" spans="3:8" ht="12">
      <c r="C3324" s="76"/>
      <c r="H3324" s="78"/>
    </row>
    <row r="3325" spans="3:8" ht="12">
      <c r="C3325" s="76"/>
      <c r="H3325" s="78"/>
    </row>
    <row r="3326" spans="3:8" ht="12">
      <c r="C3326" s="76"/>
      <c r="H3326" s="78"/>
    </row>
    <row r="3327" spans="3:8" ht="12">
      <c r="C3327" s="76"/>
      <c r="H3327" s="78"/>
    </row>
    <row r="3328" spans="3:8" ht="12">
      <c r="C3328" s="76"/>
      <c r="H3328" s="78"/>
    </row>
    <row r="3329" spans="3:8" ht="12">
      <c r="C3329" s="76"/>
      <c r="H3329" s="78"/>
    </row>
    <row r="3330" spans="3:8" ht="12">
      <c r="C3330" s="76"/>
      <c r="H3330" s="78"/>
    </row>
    <row r="3331" spans="3:8" ht="12">
      <c r="C3331" s="76"/>
      <c r="H3331" s="78"/>
    </row>
    <row r="3332" spans="3:8" ht="12">
      <c r="C3332" s="76"/>
      <c r="H3332" s="78"/>
    </row>
    <row r="3333" spans="3:8" ht="12">
      <c r="C3333" s="76"/>
      <c r="H3333" s="78"/>
    </row>
    <row r="3334" spans="3:8" ht="12">
      <c r="C3334" s="76"/>
      <c r="H3334" s="78"/>
    </row>
    <row r="3335" spans="3:8" ht="12">
      <c r="C3335" s="76"/>
      <c r="H3335" s="78"/>
    </row>
    <row r="3336" spans="3:8" ht="12">
      <c r="C3336" s="76"/>
      <c r="H3336" s="78"/>
    </row>
    <row r="3337" spans="3:8" ht="12">
      <c r="C3337" s="76"/>
      <c r="H3337" s="78"/>
    </row>
    <row r="3338" spans="3:8" ht="12">
      <c r="C3338" s="76"/>
      <c r="H3338" s="78"/>
    </row>
    <row r="3339" spans="3:8" ht="12">
      <c r="C3339" s="76"/>
      <c r="H3339" s="78"/>
    </row>
    <row r="3340" spans="3:8" ht="12">
      <c r="C3340" s="76"/>
      <c r="H3340" s="78"/>
    </row>
    <row r="3341" spans="3:8" ht="12">
      <c r="C3341" s="76"/>
      <c r="H3341" s="78"/>
    </row>
    <row r="3342" spans="3:8" ht="12">
      <c r="C3342" s="76"/>
      <c r="H3342" s="78"/>
    </row>
    <row r="3343" spans="3:8" ht="12">
      <c r="C3343" s="76"/>
      <c r="H3343" s="78"/>
    </row>
    <row r="3344" spans="3:8" ht="12">
      <c r="C3344" s="76"/>
      <c r="H3344" s="78"/>
    </row>
    <row r="3345" spans="3:8" ht="12">
      <c r="C3345" s="76"/>
      <c r="H3345" s="78"/>
    </row>
    <row r="3346" spans="3:8" ht="12">
      <c r="C3346" s="76"/>
      <c r="H3346" s="78"/>
    </row>
    <row r="3347" spans="3:8" ht="12">
      <c r="C3347" s="76"/>
      <c r="H3347" s="78"/>
    </row>
    <row r="3348" spans="3:8" ht="12">
      <c r="C3348" s="76"/>
      <c r="H3348" s="78"/>
    </row>
    <row r="3349" spans="3:8" ht="12">
      <c r="C3349" s="76"/>
      <c r="H3349" s="78"/>
    </row>
    <row r="3350" spans="3:8" ht="12">
      <c r="C3350" s="76"/>
      <c r="H3350" s="78"/>
    </row>
    <row r="3351" spans="3:8" ht="12">
      <c r="C3351" s="76"/>
      <c r="H3351" s="78"/>
    </row>
    <row r="3352" spans="3:8" ht="12">
      <c r="C3352" s="76"/>
      <c r="H3352" s="78"/>
    </row>
    <row r="3353" spans="3:8" ht="12">
      <c r="C3353" s="76"/>
      <c r="H3353" s="78"/>
    </row>
    <row r="3354" spans="3:8" ht="12">
      <c r="C3354" s="76"/>
      <c r="H3354" s="78"/>
    </row>
    <row r="3355" spans="3:8" ht="12">
      <c r="C3355" s="76"/>
      <c r="H3355" s="78"/>
    </row>
    <row r="3356" spans="3:8" ht="12">
      <c r="C3356" s="76"/>
      <c r="H3356" s="78"/>
    </row>
    <row r="3357" spans="3:8" ht="12">
      <c r="C3357" s="76"/>
      <c r="H3357" s="78"/>
    </row>
    <row r="3358" spans="3:8" ht="12">
      <c r="C3358" s="76"/>
      <c r="H3358" s="78"/>
    </row>
    <row r="3359" spans="3:8" ht="12">
      <c r="C3359" s="76"/>
      <c r="H3359" s="78"/>
    </row>
    <row r="3360" spans="3:8" ht="12">
      <c r="C3360" s="76"/>
      <c r="H3360" s="78"/>
    </row>
    <row r="3361" spans="3:8" ht="12">
      <c r="C3361" s="76"/>
      <c r="H3361" s="78"/>
    </row>
    <row r="3362" spans="3:8" ht="12">
      <c r="C3362" s="76"/>
      <c r="H3362" s="78"/>
    </row>
    <row r="3363" spans="3:8" ht="12">
      <c r="C3363" s="76"/>
      <c r="H3363" s="78"/>
    </row>
    <row r="3364" spans="3:8" ht="12">
      <c r="C3364" s="76"/>
      <c r="H3364" s="78"/>
    </row>
    <row r="3365" spans="3:8" ht="12">
      <c r="C3365" s="76"/>
      <c r="H3365" s="78"/>
    </row>
    <row r="3366" spans="3:8" ht="12">
      <c r="C3366" s="76"/>
      <c r="H3366" s="78"/>
    </row>
    <row r="3367" spans="3:8" ht="12">
      <c r="C3367" s="76"/>
      <c r="H3367" s="78"/>
    </row>
    <row r="3368" spans="3:8" ht="12">
      <c r="C3368" s="76"/>
      <c r="H3368" s="78"/>
    </row>
    <row r="3369" spans="3:8" ht="12">
      <c r="C3369" s="76"/>
      <c r="H3369" s="78"/>
    </row>
    <row r="3370" spans="3:8" ht="12">
      <c r="C3370" s="76"/>
      <c r="H3370" s="78"/>
    </row>
    <row r="3371" spans="3:8" ht="12">
      <c r="C3371" s="76"/>
      <c r="H3371" s="78"/>
    </row>
    <row r="3372" spans="3:8" ht="12">
      <c r="C3372" s="76"/>
      <c r="H3372" s="78"/>
    </row>
    <row r="3373" spans="3:8" ht="12">
      <c r="C3373" s="76"/>
      <c r="H3373" s="78"/>
    </row>
    <row r="3374" spans="3:8" ht="12">
      <c r="C3374" s="76"/>
      <c r="H3374" s="78"/>
    </row>
    <row r="3375" spans="3:8" ht="12">
      <c r="C3375" s="76"/>
      <c r="H3375" s="78"/>
    </row>
    <row r="3376" spans="3:8" ht="12">
      <c r="C3376" s="76"/>
      <c r="H3376" s="78"/>
    </row>
    <row r="3377" spans="3:8" ht="12">
      <c r="C3377" s="76"/>
      <c r="H3377" s="78"/>
    </row>
    <row r="3378" spans="3:8" ht="12">
      <c r="C3378" s="76"/>
      <c r="H3378" s="78"/>
    </row>
    <row r="3379" spans="3:8" ht="12">
      <c r="C3379" s="76"/>
      <c r="H3379" s="78"/>
    </row>
    <row r="3380" spans="3:8" ht="12">
      <c r="C3380" s="76"/>
      <c r="H3380" s="78"/>
    </row>
    <row r="3381" spans="3:8" ht="12">
      <c r="C3381" s="76"/>
      <c r="H3381" s="78"/>
    </row>
    <row r="3382" spans="3:8" ht="12">
      <c r="C3382" s="76"/>
      <c r="H3382" s="78"/>
    </row>
    <row r="3383" spans="3:8" ht="12">
      <c r="C3383" s="76"/>
      <c r="H3383" s="78"/>
    </row>
    <row r="3384" spans="3:8" ht="12">
      <c r="C3384" s="76"/>
      <c r="H3384" s="78"/>
    </row>
    <row r="3385" spans="3:8" ht="12">
      <c r="C3385" s="76"/>
      <c r="H3385" s="78"/>
    </row>
    <row r="3386" spans="3:8" ht="12">
      <c r="C3386" s="76"/>
      <c r="H3386" s="78"/>
    </row>
    <row r="3387" spans="3:8" ht="12">
      <c r="C3387" s="76"/>
      <c r="H3387" s="78"/>
    </row>
    <row r="3388" spans="3:8" ht="12">
      <c r="C3388" s="76"/>
      <c r="H3388" s="78"/>
    </row>
    <row r="3389" spans="3:8" ht="12">
      <c r="C3389" s="76"/>
      <c r="H3389" s="78"/>
    </row>
    <row r="3390" spans="3:8" ht="12">
      <c r="C3390" s="76"/>
      <c r="H3390" s="78"/>
    </row>
    <row r="3391" spans="3:8" ht="12">
      <c r="C3391" s="76"/>
      <c r="H3391" s="78"/>
    </row>
    <row r="3392" spans="3:8" ht="12">
      <c r="C3392" s="76"/>
      <c r="H3392" s="78"/>
    </row>
    <row r="3393" spans="3:8" ht="12">
      <c r="C3393" s="76"/>
      <c r="H3393" s="78"/>
    </row>
    <row r="3394" spans="3:8" ht="12">
      <c r="C3394" s="76"/>
      <c r="H3394" s="78"/>
    </row>
    <row r="3395" spans="3:8" ht="12">
      <c r="C3395" s="76"/>
      <c r="H3395" s="78"/>
    </row>
    <row r="3396" spans="3:8" ht="12">
      <c r="C3396" s="76"/>
      <c r="H3396" s="78"/>
    </row>
    <row r="3397" spans="3:8" ht="12">
      <c r="C3397" s="76"/>
      <c r="H3397" s="78"/>
    </row>
    <row r="3398" spans="3:8" ht="12">
      <c r="C3398" s="76"/>
      <c r="H3398" s="78"/>
    </row>
    <row r="3399" spans="3:8" ht="12">
      <c r="C3399" s="76"/>
      <c r="H3399" s="78"/>
    </row>
    <row r="3400" spans="3:8" ht="12">
      <c r="C3400" s="76"/>
      <c r="H3400" s="78"/>
    </row>
    <row r="3401" spans="3:8" ht="12">
      <c r="C3401" s="76"/>
      <c r="H3401" s="78"/>
    </row>
    <row r="3402" spans="3:8" ht="12">
      <c r="C3402" s="76"/>
      <c r="H3402" s="78"/>
    </row>
    <row r="3403" spans="3:8" ht="12">
      <c r="C3403" s="76"/>
      <c r="H3403" s="78"/>
    </row>
    <row r="3404" spans="3:8" ht="12">
      <c r="C3404" s="76"/>
      <c r="H3404" s="78"/>
    </row>
    <row r="3405" spans="3:8" ht="12">
      <c r="C3405" s="76"/>
      <c r="H3405" s="78"/>
    </row>
    <row r="3406" spans="3:8" ht="12">
      <c r="C3406" s="76"/>
      <c r="H3406" s="78"/>
    </row>
    <row r="3407" spans="3:8" ht="12">
      <c r="C3407" s="76"/>
      <c r="H3407" s="78"/>
    </row>
    <row r="3408" spans="3:8" ht="12">
      <c r="C3408" s="76"/>
      <c r="H3408" s="78"/>
    </row>
    <row r="3409" spans="3:8" ht="12">
      <c r="C3409" s="76"/>
      <c r="H3409" s="78"/>
    </row>
    <row r="3410" spans="3:8" ht="12">
      <c r="C3410" s="76"/>
      <c r="H3410" s="78"/>
    </row>
    <row r="3411" spans="3:8" ht="12">
      <c r="C3411" s="76"/>
      <c r="H3411" s="78"/>
    </row>
    <row r="3412" spans="3:8" ht="12">
      <c r="C3412" s="76"/>
      <c r="H3412" s="78"/>
    </row>
    <row r="3413" spans="3:8" ht="12">
      <c r="C3413" s="76"/>
      <c r="H3413" s="78"/>
    </row>
    <row r="3414" spans="3:8" ht="12">
      <c r="C3414" s="76"/>
      <c r="H3414" s="78"/>
    </row>
    <row r="3415" spans="3:8" ht="12">
      <c r="C3415" s="76"/>
      <c r="H3415" s="78"/>
    </row>
    <row r="3416" spans="3:8" ht="12">
      <c r="C3416" s="76"/>
      <c r="H3416" s="78"/>
    </row>
    <row r="3417" spans="3:8" ht="12">
      <c r="C3417" s="76"/>
      <c r="H3417" s="78"/>
    </row>
    <row r="3418" spans="3:8" ht="12">
      <c r="C3418" s="76"/>
      <c r="H3418" s="78"/>
    </row>
    <row r="3419" spans="3:8" ht="12">
      <c r="C3419" s="76"/>
      <c r="H3419" s="78"/>
    </row>
    <row r="3420" spans="3:8" ht="12">
      <c r="C3420" s="76"/>
      <c r="H3420" s="78"/>
    </row>
    <row r="3421" spans="3:8" ht="12">
      <c r="C3421" s="76"/>
      <c r="H3421" s="78"/>
    </row>
    <row r="3422" spans="3:8" ht="12">
      <c r="C3422" s="76"/>
      <c r="H3422" s="78"/>
    </row>
    <row r="3423" spans="3:8" ht="12">
      <c r="C3423" s="76"/>
      <c r="H3423" s="78"/>
    </row>
    <row r="3424" spans="3:8" ht="12">
      <c r="C3424" s="76"/>
      <c r="H3424" s="78"/>
    </row>
    <row r="3425" spans="3:8" ht="12">
      <c r="C3425" s="76"/>
      <c r="H3425" s="78"/>
    </row>
    <row r="3426" spans="3:8" ht="12">
      <c r="C3426" s="76"/>
      <c r="H3426" s="78"/>
    </row>
    <row r="3427" spans="3:8" ht="12">
      <c r="C3427" s="76"/>
      <c r="H3427" s="78"/>
    </row>
    <row r="3428" spans="3:8" ht="12">
      <c r="C3428" s="76"/>
      <c r="H3428" s="78"/>
    </row>
    <row r="3429" spans="3:8" ht="12">
      <c r="C3429" s="76"/>
      <c r="H3429" s="78"/>
    </row>
    <row r="3430" spans="3:8" ht="12">
      <c r="C3430" s="76"/>
      <c r="H3430" s="78"/>
    </row>
    <row r="3431" spans="3:8" ht="12">
      <c r="C3431" s="76"/>
      <c r="H3431" s="78"/>
    </row>
    <row r="3432" spans="3:8" ht="12">
      <c r="C3432" s="76"/>
      <c r="H3432" s="78"/>
    </row>
    <row r="3433" spans="3:8" ht="12">
      <c r="C3433" s="76"/>
      <c r="H3433" s="78"/>
    </row>
    <row r="3434" spans="3:8" ht="12">
      <c r="C3434" s="76"/>
      <c r="H3434" s="78"/>
    </row>
    <row r="3435" spans="3:8" ht="12">
      <c r="C3435" s="76"/>
      <c r="H3435" s="78"/>
    </row>
    <row r="3436" spans="3:8" ht="12">
      <c r="C3436" s="76"/>
      <c r="H3436" s="78"/>
    </row>
    <row r="3437" spans="3:8" ht="12">
      <c r="C3437" s="76"/>
      <c r="H3437" s="78"/>
    </row>
    <row r="3438" spans="3:8" ht="12">
      <c r="C3438" s="76"/>
      <c r="H3438" s="78"/>
    </row>
    <row r="3439" spans="3:8" ht="12">
      <c r="C3439" s="76"/>
      <c r="H3439" s="78"/>
    </row>
    <row r="3440" spans="3:8" ht="12">
      <c r="C3440" s="76"/>
      <c r="H3440" s="78"/>
    </row>
    <row r="3441" spans="3:8" ht="12">
      <c r="C3441" s="76"/>
      <c r="H3441" s="78"/>
    </row>
    <row r="3442" spans="3:8" ht="12">
      <c r="C3442" s="76"/>
      <c r="H3442" s="78"/>
    </row>
    <row r="3443" spans="3:8" ht="12">
      <c r="C3443" s="76"/>
      <c r="H3443" s="78"/>
    </row>
    <row r="3444" spans="3:8" ht="12">
      <c r="C3444" s="76"/>
      <c r="H3444" s="78"/>
    </row>
    <row r="3445" spans="3:8" ht="12">
      <c r="C3445" s="76"/>
      <c r="H3445" s="78"/>
    </row>
    <row r="3446" spans="3:8" ht="12">
      <c r="C3446" s="76"/>
      <c r="H3446" s="78"/>
    </row>
    <row r="3447" spans="3:8" ht="12">
      <c r="C3447" s="76"/>
      <c r="H3447" s="78"/>
    </row>
    <row r="3448" spans="3:8" ht="12">
      <c r="C3448" s="76"/>
      <c r="H3448" s="78"/>
    </row>
    <row r="3449" spans="3:8" ht="12">
      <c r="C3449" s="76"/>
      <c r="H3449" s="78"/>
    </row>
    <row r="3450" spans="3:8" ht="12">
      <c r="C3450" s="76"/>
      <c r="H3450" s="78"/>
    </row>
    <row r="3451" spans="3:8" ht="12">
      <c r="C3451" s="76"/>
      <c r="H3451" s="78"/>
    </row>
    <row r="3452" spans="3:8" ht="12">
      <c r="C3452" s="76"/>
      <c r="H3452" s="78"/>
    </row>
    <row r="3453" spans="3:8" ht="12">
      <c r="C3453" s="76"/>
      <c r="H3453" s="78"/>
    </row>
    <row r="3454" spans="3:8" ht="12">
      <c r="C3454" s="76"/>
      <c r="H3454" s="78"/>
    </row>
    <row r="3455" spans="3:8" ht="12">
      <c r="C3455" s="76"/>
      <c r="H3455" s="78"/>
    </row>
    <row r="3456" spans="3:8" ht="12">
      <c r="C3456" s="76"/>
      <c r="H3456" s="78"/>
    </row>
    <row r="3457" spans="3:8" ht="12">
      <c r="C3457" s="76"/>
      <c r="H3457" s="78"/>
    </row>
    <row r="3458" spans="3:8" ht="12">
      <c r="C3458" s="76"/>
      <c r="H3458" s="78"/>
    </row>
    <row r="3459" spans="3:8" ht="12">
      <c r="C3459" s="76"/>
      <c r="H3459" s="78"/>
    </row>
    <row r="3460" spans="3:8" ht="12">
      <c r="C3460" s="76"/>
      <c r="H3460" s="78"/>
    </row>
    <row r="3461" spans="3:8" ht="12">
      <c r="C3461" s="76"/>
      <c r="H3461" s="78"/>
    </row>
    <row r="3462" spans="3:8" ht="12">
      <c r="C3462" s="76"/>
      <c r="H3462" s="78"/>
    </row>
    <row r="3463" spans="3:8" ht="12">
      <c r="C3463" s="76"/>
      <c r="H3463" s="78"/>
    </row>
    <row r="3464" spans="3:8" ht="12">
      <c r="C3464" s="76"/>
      <c r="H3464" s="78"/>
    </row>
    <row r="3465" spans="3:8" ht="12">
      <c r="C3465" s="76"/>
      <c r="H3465" s="78"/>
    </row>
    <row r="3466" spans="3:8" ht="12">
      <c r="C3466" s="76"/>
      <c r="H3466" s="78"/>
    </row>
    <row r="3467" spans="3:8" ht="12">
      <c r="C3467" s="76"/>
      <c r="H3467" s="78"/>
    </row>
    <row r="3468" spans="3:8" ht="12">
      <c r="C3468" s="76"/>
      <c r="H3468" s="78"/>
    </row>
    <row r="3469" spans="3:8" ht="12">
      <c r="C3469" s="76"/>
      <c r="H3469" s="78"/>
    </row>
    <row r="3470" spans="3:8" ht="12">
      <c r="C3470" s="76"/>
      <c r="H3470" s="78"/>
    </row>
    <row r="3471" spans="3:8" ht="12">
      <c r="C3471" s="76"/>
      <c r="H3471" s="78"/>
    </row>
    <row r="3472" spans="3:8" ht="12">
      <c r="C3472" s="76"/>
      <c r="H3472" s="78"/>
    </row>
    <row r="3473" spans="3:8" ht="12">
      <c r="C3473" s="76"/>
      <c r="H3473" s="78"/>
    </row>
    <row r="3474" spans="3:8" ht="12">
      <c r="C3474" s="76"/>
      <c r="H3474" s="78"/>
    </row>
    <row r="3475" spans="3:8" ht="12">
      <c r="C3475" s="76"/>
      <c r="H3475" s="78"/>
    </row>
    <row r="3476" spans="3:8" ht="12">
      <c r="C3476" s="76"/>
      <c r="H3476" s="78"/>
    </row>
    <row r="3477" spans="3:8" ht="12">
      <c r="C3477" s="76"/>
      <c r="H3477" s="78"/>
    </row>
    <row r="3478" spans="3:8" ht="12">
      <c r="C3478" s="76"/>
      <c r="H3478" s="78"/>
    </row>
    <row r="3479" spans="3:8" ht="12">
      <c r="C3479" s="76"/>
      <c r="H3479" s="78"/>
    </row>
    <row r="3480" spans="3:8" ht="12">
      <c r="C3480" s="76"/>
      <c r="H3480" s="78"/>
    </row>
    <row r="3481" spans="3:8" ht="12">
      <c r="C3481" s="76"/>
      <c r="H3481" s="78"/>
    </row>
    <row r="3482" spans="3:8" ht="12">
      <c r="C3482" s="76"/>
      <c r="H3482" s="78"/>
    </row>
    <row r="3483" spans="3:8" ht="12">
      <c r="C3483" s="76"/>
      <c r="H3483" s="78"/>
    </row>
    <row r="3484" spans="3:8" ht="12">
      <c r="C3484" s="76"/>
      <c r="H3484" s="78"/>
    </row>
    <row r="3485" spans="3:8" ht="12">
      <c r="C3485" s="76"/>
      <c r="H3485" s="78"/>
    </row>
    <row r="3486" spans="3:8" ht="12">
      <c r="C3486" s="76"/>
      <c r="H3486" s="78"/>
    </row>
    <row r="3487" spans="3:8" ht="12">
      <c r="C3487" s="76"/>
      <c r="H3487" s="78"/>
    </row>
    <row r="3488" spans="3:8" ht="12">
      <c r="C3488" s="76"/>
      <c r="H3488" s="78"/>
    </row>
    <row r="3489" spans="3:8" ht="12">
      <c r="C3489" s="76"/>
      <c r="H3489" s="78"/>
    </row>
    <row r="3490" spans="3:8" ht="12">
      <c r="C3490" s="76"/>
      <c r="H3490" s="78"/>
    </row>
    <row r="3491" spans="3:8" ht="12">
      <c r="C3491" s="76"/>
      <c r="H3491" s="78"/>
    </row>
    <row r="3492" spans="3:8" ht="12">
      <c r="C3492" s="76"/>
      <c r="H3492" s="78"/>
    </row>
    <row r="3493" spans="3:8" ht="12">
      <c r="C3493" s="76"/>
      <c r="H3493" s="78"/>
    </row>
    <row r="3494" spans="3:8" ht="12">
      <c r="C3494" s="76"/>
      <c r="H3494" s="78"/>
    </row>
    <row r="3495" spans="3:8" ht="12">
      <c r="C3495" s="76"/>
      <c r="H3495" s="78"/>
    </row>
    <row r="3496" spans="3:8" ht="12">
      <c r="C3496" s="76"/>
      <c r="H3496" s="78"/>
    </row>
    <row r="3497" spans="3:8" ht="12">
      <c r="C3497" s="76"/>
      <c r="H3497" s="78"/>
    </row>
    <row r="3498" spans="3:8" ht="12">
      <c r="C3498" s="76"/>
      <c r="H3498" s="78"/>
    </row>
    <row r="3499" spans="3:8" ht="12">
      <c r="C3499" s="76"/>
      <c r="H3499" s="78"/>
    </row>
    <row r="3500" spans="3:8" ht="12">
      <c r="C3500" s="76"/>
      <c r="H3500" s="78"/>
    </row>
    <row r="3501" spans="3:8" ht="12">
      <c r="C3501" s="76"/>
      <c r="H3501" s="78"/>
    </row>
    <row r="3502" spans="3:8" ht="12">
      <c r="C3502" s="76"/>
      <c r="H3502" s="78"/>
    </row>
    <row r="3503" spans="3:8" ht="12">
      <c r="C3503" s="76"/>
      <c r="H3503" s="78"/>
    </row>
    <row r="3504" spans="3:8" ht="12">
      <c r="C3504" s="76"/>
      <c r="H3504" s="78"/>
    </row>
    <row r="3505" spans="3:8" ht="12">
      <c r="C3505" s="76"/>
      <c r="H3505" s="78"/>
    </row>
    <row r="3506" spans="3:8" ht="12">
      <c r="C3506" s="76"/>
      <c r="H3506" s="78"/>
    </row>
    <row r="3507" spans="3:8" ht="12">
      <c r="C3507" s="76"/>
      <c r="H3507" s="78"/>
    </row>
    <row r="3508" spans="3:8" ht="12">
      <c r="C3508" s="76"/>
      <c r="H3508" s="78"/>
    </row>
    <row r="3509" spans="3:8" ht="12">
      <c r="C3509" s="76"/>
      <c r="H3509" s="78"/>
    </row>
    <row r="3510" spans="3:8" ht="12">
      <c r="C3510" s="76"/>
      <c r="H3510" s="78"/>
    </row>
    <row r="3511" spans="3:8" ht="12">
      <c r="C3511" s="76"/>
      <c r="H3511" s="78"/>
    </row>
    <row r="3512" spans="3:8" ht="12">
      <c r="C3512" s="76"/>
      <c r="H3512" s="78"/>
    </row>
    <row r="3513" spans="3:8" ht="12">
      <c r="C3513" s="76"/>
      <c r="H3513" s="78"/>
    </row>
    <row r="3514" spans="3:8" ht="12">
      <c r="C3514" s="76"/>
      <c r="H3514" s="78"/>
    </row>
    <row r="3515" spans="3:8" ht="12">
      <c r="C3515" s="76"/>
      <c r="H3515" s="78"/>
    </row>
    <row r="3516" spans="3:8" ht="12">
      <c r="C3516" s="76"/>
      <c r="H3516" s="78"/>
    </row>
    <row r="3517" spans="3:8" ht="12">
      <c r="C3517" s="76"/>
      <c r="H3517" s="78"/>
    </row>
    <row r="3518" spans="3:8" ht="12">
      <c r="C3518" s="76"/>
      <c r="H3518" s="78"/>
    </row>
    <row r="3519" spans="3:8" ht="12">
      <c r="C3519" s="76"/>
      <c r="H3519" s="78"/>
    </row>
    <row r="3520" spans="3:8" ht="12">
      <c r="C3520" s="76"/>
      <c r="H3520" s="78"/>
    </row>
    <row r="3521" spans="3:8" ht="12">
      <c r="C3521" s="76"/>
      <c r="H3521" s="78"/>
    </row>
    <row r="3522" spans="3:8" ht="12">
      <c r="C3522" s="76"/>
      <c r="H3522" s="78"/>
    </row>
    <row r="3523" spans="3:8" ht="12">
      <c r="C3523" s="76"/>
      <c r="H3523" s="78"/>
    </row>
    <row r="3524" spans="3:8" ht="12">
      <c r="C3524" s="76"/>
      <c r="H3524" s="78"/>
    </row>
    <row r="3525" spans="3:8" ht="12">
      <c r="C3525" s="76"/>
      <c r="H3525" s="78"/>
    </row>
    <row r="3526" spans="3:8" ht="12">
      <c r="C3526" s="76"/>
      <c r="H3526" s="78"/>
    </row>
    <row r="3527" spans="3:8" ht="12">
      <c r="C3527" s="76"/>
      <c r="H3527" s="78"/>
    </row>
    <row r="3528" spans="3:8" ht="12">
      <c r="C3528" s="76"/>
      <c r="H3528" s="78"/>
    </row>
    <row r="3529" spans="3:8" ht="12">
      <c r="C3529" s="76"/>
      <c r="H3529" s="78"/>
    </row>
    <row r="3530" spans="3:8" ht="12">
      <c r="C3530" s="76"/>
      <c r="H3530" s="78"/>
    </row>
    <row r="3531" spans="3:8" ht="12">
      <c r="C3531" s="76"/>
      <c r="H3531" s="78"/>
    </row>
    <row r="3532" spans="3:8" ht="12">
      <c r="C3532" s="76"/>
      <c r="H3532" s="78"/>
    </row>
    <row r="3533" spans="3:8" ht="12">
      <c r="C3533" s="76"/>
      <c r="H3533" s="78"/>
    </row>
    <row r="3534" spans="3:8" ht="12">
      <c r="C3534" s="76"/>
      <c r="H3534" s="78"/>
    </row>
    <row r="3535" spans="3:8" ht="12">
      <c r="C3535" s="76"/>
      <c r="H3535" s="78"/>
    </row>
    <row r="3536" spans="3:8" ht="12">
      <c r="C3536" s="76"/>
      <c r="H3536" s="78"/>
    </row>
    <row r="3537" spans="3:8" ht="12">
      <c r="C3537" s="76"/>
      <c r="H3537" s="78"/>
    </row>
    <row r="3538" spans="3:8" ht="12">
      <c r="C3538" s="76"/>
      <c r="H3538" s="78"/>
    </row>
    <row r="3539" spans="3:8" ht="12">
      <c r="C3539" s="76"/>
      <c r="H3539" s="78"/>
    </row>
    <row r="3540" spans="3:8" ht="12">
      <c r="C3540" s="76"/>
      <c r="H3540" s="78"/>
    </row>
    <row r="3541" spans="3:8" ht="12">
      <c r="C3541" s="76"/>
      <c r="H3541" s="78"/>
    </row>
    <row r="3542" spans="3:8" ht="12">
      <c r="C3542" s="76"/>
      <c r="H3542" s="78"/>
    </row>
    <row r="3543" spans="3:8" ht="12">
      <c r="C3543" s="76"/>
      <c r="H3543" s="78"/>
    </row>
    <row r="3544" spans="3:8" ht="12">
      <c r="C3544" s="76"/>
      <c r="H3544" s="78"/>
    </row>
    <row r="3545" spans="3:8" ht="12">
      <c r="C3545" s="76"/>
      <c r="H3545" s="78"/>
    </row>
    <row r="3546" spans="3:8" ht="12">
      <c r="C3546" s="76"/>
      <c r="H3546" s="78"/>
    </row>
    <row r="3547" spans="3:8" ht="12">
      <c r="C3547" s="76"/>
      <c r="H3547" s="78"/>
    </row>
    <row r="3548" spans="3:8" ht="12">
      <c r="C3548" s="76"/>
      <c r="H3548" s="78"/>
    </row>
    <row r="3549" spans="3:8" ht="12">
      <c r="C3549" s="76"/>
      <c r="H3549" s="78"/>
    </row>
    <row r="3550" spans="3:8" ht="12">
      <c r="C3550" s="76"/>
      <c r="H3550" s="78"/>
    </row>
    <row r="3551" spans="3:8" ht="12">
      <c r="C3551" s="76"/>
      <c r="H3551" s="78"/>
    </row>
    <row r="3552" spans="3:8" ht="12">
      <c r="C3552" s="76"/>
      <c r="H3552" s="78"/>
    </row>
    <row r="3553" spans="3:8" ht="12">
      <c r="C3553" s="76"/>
      <c r="H3553" s="78"/>
    </row>
    <row r="3554" spans="3:8" ht="12">
      <c r="C3554" s="76"/>
      <c r="H3554" s="78"/>
    </row>
    <row r="3555" spans="3:8" ht="12">
      <c r="C3555" s="76"/>
      <c r="H3555" s="78"/>
    </row>
    <row r="3556" spans="3:8" ht="12">
      <c r="C3556" s="76"/>
      <c r="H3556" s="78"/>
    </row>
    <row r="3557" spans="3:8" ht="12">
      <c r="C3557" s="76"/>
      <c r="H3557" s="78"/>
    </row>
    <row r="3558" spans="3:8" ht="12">
      <c r="C3558" s="76"/>
      <c r="H3558" s="78"/>
    </row>
    <row r="3559" spans="3:8" ht="12">
      <c r="C3559" s="76"/>
      <c r="H3559" s="78"/>
    </row>
    <row r="3560" spans="3:8" ht="12">
      <c r="C3560" s="76"/>
      <c r="H3560" s="78"/>
    </row>
    <row r="3561" spans="3:8" ht="12">
      <c r="C3561" s="76"/>
      <c r="H3561" s="78"/>
    </row>
    <row r="3562" spans="3:8" ht="12">
      <c r="C3562" s="76"/>
      <c r="H3562" s="78"/>
    </row>
    <row r="3563" spans="3:8" ht="12">
      <c r="C3563" s="76"/>
      <c r="H3563" s="78"/>
    </row>
    <row r="3564" spans="3:8" ht="12">
      <c r="C3564" s="76"/>
      <c r="H3564" s="78"/>
    </row>
    <row r="3565" spans="3:8" ht="12">
      <c r="C3565" s="76"/>
      <c r="H3565" s="78"/>
    </row>
    <row r="3566" spans="3:8" ht="12">
      <c r="C3566" s="76"/>
      <c r="H3566" s="78"/>
    </row>
    <row r="3567" spans="3:8" ht="12">
      <c r="C3567" s="76"/>
      <c r="H3567" s="78"/>
    </row>
    <row r="3568" spans="3:8" ht="12">
      <c r="C3568" s="76"/>
      <c r="H3568" s="78"/>
    </row>
    <row r="3569" spans="3:8" ht="12">
      <c r="C3569" s="76"/>
      <c r="H3569" s="78"/>
    </row>
    <row r="3570" spans="3:8" ht="12">
      <c r="C3570" s="76"/>
      <c r="H3570" s="78"/>
    </row>
    <row r="3571" spans="3:8" ht="12">
      <c r="C3571" s="76"/>
      <c r="H3571" s="78"/>
    </row>
    <row r="3572" spans="3:8" ht="12">
      <c r="C3572" s="76"/>
      <c r="H3572" s="78"/>
    </row>
    <row r="3573" spans="3:8" ht="12">
      <c r="C3573" s="76"/>
      <c r="H3573" s="78"/>
    </row>
    <row r="3574" spans="3:8" ht="12">
      <c r="C3574" s="76"/>
      <c r="H3574" s="78"/>
    </row>
    <row r="3575" spans="3:8" ht="12">
      <c r="C3575" s="76"/>
      <c r="H3575" s="78"/>
    </row>
    <row r="3576" spans="3:8" ht="12">
      <c r="C3576" s="76"/>
      <c r="H3576" s="78"/>
    </row>
    <row r="3577" spans="3:8" ht="12">
      <c r="C3577" s="76"/>
      <c r="H3577" s="78"/>
    </row>
    <row r="3578" spans="3:8" ht="12">
      <c r="C3578" s="76"/>
      <c r="H3578" s="78"/>
    </row>
    <row r="3579" spans="3:8" ht="12">
      <c r="C3579" s="76"/>
      <c r="H3579" s="78"/>
    </row>
    <row r="3580" spans="3:8" ht="12">
      <c r="C3580" s="76"/>
      <c r="H3580" s="78"/>
    </row>
    <row r="3581" spans="3:8" ht="12">
      <c r="C3581" s="76"/>
      <c r="H3581" s="78"/>
    </row>
    <row r="3582" spans="3:8" ht="12">
      <c r="C3582" s="76"/>
      <c r="H3582" s="78"/>
    </row>
    <row r="3583" spans="3:8" ht="12">
      <c r="C3583" s="76"/>
      <c r="H3583" s="78"/>
    </row>
    <row r="3584" spans="3:8" ht="12">
      <c r="C3584" s="76"/>
      <c r="H3584" s="78"/>
    </row>
    <row r="3585" spans="3:8" ht="12">
      <c r="C3585" s="76"/>
      <c r="H3585" s="78"/>
    </row>
    <row r="3586" spans="3:8" ht="12">
      <c r="C3586" s="76"/>
      <c r="H3586" s="78"/>
    </row>
    <row r="3587" spans="3:8" ht="12">
      <c r="C3587" s="76"/>
      <c r="H3587" s="78"/>
    </row>
    <row r="3588" spans="3:8" ht="12">
      <c r="C3588" s="76"/>
      <c r="H3588" s="78"/>
    </row>
    <row r="3589" spans="3:8" ht="12">
      <c r="C3589" s="76"/>
      <c r="H3589" s="78"/>
    </row>
    <row r="3590" spans="3:8" ht="12">
      <c r="C3590" s="76"/>
      <c r="H3590" s="78"/>
    </row>
    <row r="3591" spans="3:8" ht="12">
      <c r="C3591" s="76"/>
      <c r="H3591" s="78"/>
    </row>
    <row r="3592" spans="3:8" ht="12">
      <c r="C3592" s="76"/>
      <c r="H3592" s="78"/>
    </row>
    <row r="3593" spans="3:8" ht="12">
      <c r="C3593" s="76"/>
      <c r="H3593" s="78"/>
    </row>
    <row r="3594" spans="3:8" ht="12">
      <c r="C3594" s="76"/>
      <c r="H3594" s="78"/>
    </row>
    <row r="3595" spans="3:8" ht="12">
      <c r="C3595" s="76"/>
      <c r="H3595" s="78"/>
    </row>
    <row r="3596" spans="3:8" ht="12">
      <c r="C3596" s="76"/>
      <c r="H3596" s="78"/>
    </row>
    <row r="3597" spans="3:8" ht="12">
      <c r="C3597" s="76"/>
      <c r="H3597" s="78"/>
    </row>
    <row r="3598" spans="3:8" ht="12">
      <c r="C3598" s="76"/>
      <c r="H3598" s="78"/>
    </row>
    <row r="3599" spans="3:8" ht="12">
      <c r="C3599" s="76"/>
      <c r="H3599" s="78"/>
    </row>
    <row r="3600" spans="3:8" ht="12">
      <c r="C3600" s="76"/>
      <c r="H3600" s="78"/>
    </row>
    <row r="3601" spans="3:8" ht="12">
      <c r="C3601" s="76"/>
      <c r="H3601" s="78"/>
    </row>
    <row r="3602" spans="3:8" ht="12">
      <c r="C3602" s="76"/>
      <c r="H3602" s="78"/>
    </row>
    <row r="3603" spans="3:8" ht="12">
      <c r="C3603" s="76"/>
      <c r="H3603" s="78"/>
    </row>
    <row r="3604" spans="3:8" ht="12">
      <c r="C3604" s="76"/>
      <c r="H3604" s="78"/>
    </row>
    <row r="3605" spans="3:8" ht="12">
      <c r="C3605" s="76"/>
      <c r="H3605" s="78"/>
    </row>
    <row r="3606" spans="3:8" ht="12">
      <c r="C3606" s="76"/>
      <c r="H3606" s="78"/>
    </row>
    <row r="3607" spans="3:8" ht="12">
      <c r="C3607" s="76"/>
      <c r="H3607" s="78"/>
    </row>
    <row r="3608" spans="3:8" ht="12">
      <c r="C3608" s="76"/>
      <c r="H3608" s="78"/>
    </row>
    <row r="3609" spans="3:8" ht="12">
      <c r="C3609" s="76"/>
      <c r="H3609" s="78"/>
    </row>
    <row r="3610" spans="3:8" ht="12">
      <c r="C3610" s="76"/>
      <c r="H3610" s="78"/>
    </row>
    <row r="3611" spans="3:8" ht="12">
      <c r="C3611" s="76"/>
      <c r="H3611" s="78"/>
    </row>
    <row r="3612" spans="3:8" ht="12">
      <c r="C3612" s="76"/>
      <c r="H3612" s="78"/>
    </row>
    <row r="3613" spans="3:8" ht="12">
      <c r="C3613" s="76"/>
      <c r="H3613" s="78"/>
    </row>
    <row r="3614" spans="3:8" ht="12">
      <c r="C3614" s="76"/>
      <c r="H3614" s="78"/>
    </row>
    <row r="3615" spans="3:8" ht="12">
      <c r="C3615" s="76"/>
      <c r="H3615" s="78"/>
    </row>
    <row r="3616" spans="3:8" ht="12">
      <c r="C3616" s="76"/>
      <c r="H3616" s="78"/>
    </row>
    <row r="3617" spans="3:8" ht="12">
      <c r="C3617" s="76"/>
      <c r="H3617" s="78"/>
    </row>
    <row r="3618" spans="3:8" ht="12">
      <c r="C3618" s="76"/>
      <c r="H3618" s="78"/>
    </row>
    <row r="3619" spans="3:8" ht="12">
      <c r="C3619" s="76"/>
      <c r="H3619" s="78"/>
    </row>
    <row r="3620" spans="3:8" ht="12">
      <c r="C3620" s="76"/>
      <c r="H3620" s="78"/>
    </row>
    <row r="3621" spans="3:8" ht="12">
      <c r="C3621" s="76"/>
      <c r="H3621" s="78"/>
    </row>
    <row r="3622" spans="3:8" ht="12">
      <c r="C3622" s="76"/>
      <c r="H3622" s="78"/>
    </row>
    <row r="3623" spans="3:8" ht="12">
      <c r="C3623" s="76"/>
      <c r="H3623" s="78"/>
    </row>
    <row r="3624" spans="3:8" ht="12">
      <c r="C3624" s="76"/>
      <c r="H3624" s="78"/>
    </row>
    <row r="3625" spans="3:8" ht="12">
      <c r="C3625" s="76"/>
      <c r="H3625" s="78"/>
    </row>
    <row r="3626" spans="3:8" ht="12">
      <c r="C3626" s="76"/>
      <c r="H3626" s="78"/>
    </row>
    <row r="3627" spans="3:8" ht="12">
      <c r="C3627" s="76"/>
      <c r="H3627" s="78"/>
    </row>
    <row r="3628" spans="3:8" ht="12">
      <c r="C3628" s="76"/>
      <c r="H3628" s="78"/>
    </row>
    <row r="3629" spans="3:8" ht="12">
      <c r="C3629" s="76"/>
      <c r="H3629" s="78"/>
    </row>
    <row r="3630" spans="3:8" ht="12">
      <c r="C3630" s="76"/>
      <c r="H3630" s="78"/>
    </row>
    <row r="3631" spans="3:8" ht="12">
      <c r="C3631" s="76"/>
      <c r="H3631" s="78"/>
    </row>
    <row r="3632" spans="3:8" ht="12">
      <c r="C3632" s="76"/>
      <c r="H3632" s="78"/>
    </row>
    <row r="3633" spans="3:8" ht="12">
      <c r="C3633" s="76"/>
      <c r="H3633" s="78"/>
    </row>
    <row r="3634" spans="3:8" ht="12">
      <c r="C3634" s="76"/>
      <c r="H3634" s="78"/>
    </row>
    <row r="3635" spans="3:8" ht="12">
      <c r="C3635" s="76"/>
      <c r="H3635" s="78"/>
    </row>
    <row r="3636" spans="3:8" ht="12">
      <c r="C3636" s="76"/>
      <c r="H3636" s="78"/>
    </row>
    <row r="3637" spans="3:8" ht="12">
      <c r="C3637" s="76"/>
      <c r="H3637" s="78"/>
    </row>
    <row r="3638" spans="3:8" ht="12">
      <c r="C3638" s="76"/>
      <c r="H3638" s="78"/>
    </row>
    <row r="3639" spans="3:8" ht="12">
      <c r="C3639" s="76"/>
      <c r="H3639" s="78"/>
    </row>
    <row r="3640" spans="3:8" ht="12">
      <c r="C3640" s="76"/>
      <c r="H3640" s="78"/>
    </row>
    <row r="3641" spans="3:8" ht="12">
      <c r="C3641" s="76"/>
      <c r="H3641" s="78"/>
    </row>
    <row r="3642" spans="3:8" ht="12">
      <c r="C3642" s="76"/>
      <c r="H3642" s="78"/>
    </row>
    <row r="3643" spans="3:8" ht="12">
      <c r="C3643" s="76"/>
      <c r="H3643" s="78"/>
    </row>
    <row r="3644" spans="3:8" ht="12">
      <c r="C3644" s="76"/>
      <c r="H3644" s="78"/>
    </row>
    <row r="3645" spans="3:8" ht="12">
      <c r="C3645" s="76"/>
      <c r="H3645" s="78"/>
    </row>
    <row r="3646" spans="3:8" ht="12">
      <c r="C3646" s="76"/>
      <c r="H3646" s="78"/>
    </row>
    <row r="3647" spans="3:8" ht="12">
      <c r="C3647" s="76"/>
      <c r="H3647" s="78"/>
    </row>
    <row r="3648" spans="3:8" ht="12">
      <c r="C3648" s="76"/>
      <c r="H3648" s="78"/>
    </row>
    <row r="3649" spans="3:8" ht="12">
      <c r="C3649" s="76"/>
      <c r="H3649" s="78"/>
    </row>
    <row r="3650" spans="3:8" ht="12">
      <c r="C3650" s="76"/>
      <c r="H3650" s="78"/>
    </row>
    <row r="3651" spans="3:8" ht="12">
      <c r="C3651" s="76"/>
      <c r="H3651" s="78"/>
    </row>
    <row r="3652" spans="3:8" ht="12">
      <c r="C3652" s="76"/>
      <c r="H3652" s="78"/>
    </row>
    <row r="3653" spans="3:8" ht="12">
      <c r="C3653" s="76"/>
      <c r="H3653" s="78"/>
    </row>
    <row r="3654" spans="3:8" ht="12">
      <c r="C3654" s="76"/>
      <c r="H3654" s="78"/>
    </row>
    <row r="3655" spans="3:8" ht="12">
      <c r="C3655" s="76"/>
      <c r="H3655" s="78"/>
    </row>
    <row r="3656" spans="3:8" ht="12">
      <c r="C3656" s="76"/>
      <c r="H3656" s="78"/>
    </row>
    <row r="3657" spans="3:8" ht="12">
      <c r="C3657" s="76"/>
      <c r="H3657" s="78"/>
    </row>
    <row r="3658" spans="3:8" ht="12">
      <c r="C3658" s="76"/>
      <c r="H3658" s="78"/>
    </row>
    <row r="3659" spans="3:8" ht="12">
      <c r="C3659" s="76"/>
      <c r="H3659" s="78"/>
    </row>
    <row r="3660" spans="3:8" ht="12">
      <c r="C3660" s="76"/>
      <c r="H3660" s="78"/>
    </row>
    <row r="3661" spans="3:8" ht="12">
      <c r="C3661" s="76"/>
      <c r="H3661" s="78"/>
    </row>
    <row r="3662" spans="3:8" ht="12">
      <c r="C3662" s="76"/>
      <c r="H3662" s="78"/>
    </row>
    <row r="3663" spans="3:8" ht="12">
      <c r="C3663" s="76"/>
      <c r="H3663" s="78"/>
    </row>
    <row r="3664" spans="3:8" ht="12">
      <c r="C3664" s="76"/>
      <c r="H3664" s="78"/>
    </row>
    <row r="3665" spans="3:8" ht="12">
      <c r="C3665" s="76"/>
      <c r="H3665" s="78"/>
    </row>
    <row r="3666" spans="3:8" ht="12">
      <c r="C3666" s="76"/>
      <c r="H3666" s="78"/>
    </row>
    <row r="3667" spans="3:8" ht="12">
      <c r="C3667" s="76"/>
      <c r="H3667" s="78"/>
    </row>
    <row r="3668" spans="3:8" ht="12">
      <c r="C3668" s="76"/>
      <c r="H3668" s="78"/>
    </row>
    <row r="3669" spans="3:8" ht="12">
      <c r="C3669" s="76"/>
      <c r="H3669" s="78"/>
    </row>
    <row r="3670" spans="3:8" ht="12">
      <c r="C3670" s="76"/>
      <c r="H3670" s="78"/>
    </row>
    <row r="3671" spans="3:8" ht="12">
      <c r="C3671" s="76"/>
      <c r="H3671" s="78"/>
    </row>
    <row r="3672" spans="3:8" ht="12">
      <c r="C3672" s="76"/>
      <c r="H3672" s="78"/>
    </row>
    <row r="3673" spans="3:8" ht="12">
      <c r="C3673" s="76"/>
      <c r="H3673" s="78"/>
    </row>
    <row r="3674" spans="3:8" ht="12">
      <c r="C3674" s="76"/>
      <c r="H3674" s="78"/>
    </row>
    <row r="3675" spans="3:8" ht="12">
      <c r="C3675" s="76"/>
      <c r="H3675" s="78"/>
    </row>
    <row r="3676" spans="3:8" ht="12">
      <c r="C3676" s="76"/>
      <c r="H3676" s="78"/>
    </row>
    <row r="3677" spans="3:8" ht="12">
      <c r="C3677" s="76"/>
      <c r="H3677" s="78"/>
    </row>
    <row r="3678" spans="3:8" ht="12">
      <c r="C3678" s="76"/>
      <c r="H3678" s="78"/>
    </row>
    <row r="3679" spans="3:8" ht="12">
      <c r="C3679" s="76"/>
      <c r="H3679" s="78"/>
    </row>
    <row r="3680" spans="3:8" ht="12">
      <c r="C3680" s="76"/>
      <c r="H3680" s="78"/>
    </row>
    <row r="3681" spans="3:8" ht="12">
      <c r="C3681" s="76"/>
      <c r="H3681" s="78"/>
    </row>
    <row r="3682" spans="3:8" ht="12">
      <c r="C3682" s="76"/>
    </row>
    <row r="3683" spans="3:8" ht="12">
      <c r="C3683" s="76"/>
    </row>
    <row r="3684" spans="3:8" ht="12">
      <c r="C3684" s="76"/>
    </row>
    <row r="3685" spans="3:8" ht="12">
      <c r="C3685" s="76"/>
    </row>
    <row r="3686" spans="3:8" ht="12">
      <c r="C3686" s="76"/>
    </row>
    <row r="3687" spans="3:8" ht="12">
      <c r="C3687" s="76"/>
    </row>
    <row r="3688" spans="3:8" ht="12">
      <c r="C3688" s="76"/>
    </row>
    <row r="3689" spans="3:8" ht="12">
      <c r="C3689" s="76"/>
    </row>
    <row r="3690" spans="3:8" ht="12">
      <c r="C3690" s="76"/>
    </row>
    <row r="3691" spans="3:8" ht="12">
      <c r="C3691" s="76"/>
    </row>
    <row r="3692" spans="3:8" ht="12">
      <c r="C3692" s="76"/>
    </row>
    <row r="3693" spans="3:8" ht="12">
      <c r="C3693" s="76"/>
    </row>
    <row r="3694" spans="3:8" ht="12">
      <c r="C3694" s="76"/>
    </row>
    <row r="3695" spans="3:8" ht="12">
      <c r="C3695" s="76"/>
    </row>
    <row r="3696" spans="3:8" ht="12">
      <c r="C3696" s="76"/>
    </row>
    <row r="3697" spans="3:3" ht="12">
      <c r="C3697" s="76"/>
    </row>
    <row r="3698" spans="3:3" ht="12">
      <c r="C3698" s="76"/>
    </row>
    <row r="3699" spans="3:3" ht="12">
      <c r="C3699" s="76"/>
    </row>
    <row r="3700" spans="3:3" ht="12">
      <c r="C3700" s="76"/>
    </row>
    <row r="3701" spans="3:3" ht="12">
      <c r="C3701" s="76"/>
    </row>
    <row r="3702" spans="3:3" ht="12">
      <c r="C3702" s="76"/>
    </row>
    <row r="3703" spans="3:3" ht="12">
      <c r="C3703" s="76"/>
    </row>
    <row r="3704" spans="3:3" ht="12">
      <c r="C3704" s="76"/>
    </row>
    <row r="3705" spans="3:3" ht="12">
      <c r="C3705" s="76"/>
    </row>
    <row r="3706" spans="3:3" ht="12">
      <c r="C3706" s="76"/>
    </row>
  </sheetData>
  <mergeCells count="11">
    <mergeCell ref="B3:L3"/>
    <mergeCell ref="B7:L7"/>
    <mergeCell ref="B5:L5"/>
    <mergeCell ref="J10:L10"/>
    <mergeCell ref="J11:L11"/>
    <mergeCell ref="J21:L21"/>
    <mergeCell ref="B12:C12"/>
    <mergeCell ref="B13:C13"/>
    <mergeCell ref="B17:C17"/>
    <mergeCell ref="B16:C16"/>
    <mergeCell ref="J20:L20"/>
  </mergeCells>
  <phoneticPr fontId="4"/>
  <printOptions horizontalCentered="1" verticalCentered="1"/>
  <pageMargins left="0.75" right="0.75" top="1" bottom="1" header="0.5" footer="0.6"/>
  <pageSetup scale="70" fitToHeight="5" orientation="portrait" horizontalDpi="4294967292" verticalDpi="4294967292" r:id="rId1"/>
  <headerFooter alignWithMargins="0">
    <oddFooter>&amp;L&amp;CPage  &amp;P of &amp;N&amp;R</oddFooter>
  </headerFooter>
  <rowBreaks count="4" manualBreakCount="4">
    <brk id="79" min="1" max="6" man="1"/>
    <brk id="237" min="1" max="6" man="1"/>
    <brk id="285" min="1" max="6" man="1"/>
    <brk id="331"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54</vt:i4>
      </vt:variant>
    </vt:vector>
  </HeadingPairs>
  <TitlesOfParts>
    <vt:vector size="56" baseType="lpstr">
      <vt:lpstr>Topsheet</vt:lpstr>
      <vt:lpstr>Detail</vt:lpstr>
      <vt:lpstr>_PA1</vt:lpstr>
      <vt:lpstr>_PA2</vt:lpstr>
      <vt:lpstr>AC</vt:lpstr>
      <vt:lpstr>ACPREP</vt:lpstr>
      <vt:lpstr>ACSHOOT</vt:lpstr>
      <vt:lpstr>ACWRAP</vt:lpstr>
      <vt:lpstr>AEEDIT</vt:lpstr>
      <vt:lpstr>AEFINISH</vt:lpstr>
      <vt:lpstr>AELOG</vt:lpstr>
      <vt:lpstr>AESETUP</vt:lpstr>
      <vt:lpstr>AESHOOT</vt:lpstr>
      <vt:lpstr>BCAM</vt:lpstr>
      <vt:lpstr>CONT</vt:lpstr>
      <vt:lpstr>COORD</vt:lpstr>
      <vt:lpstr>COORDPREP</vt:lpstr>
      <vt:lpstr>COORDSHOOT</vt:lpstr>
      <vt:lpstr>COORDWRAP</vt:lpstr>
      <vt:lpstr>DAPOST</vt:lpstr>
      <vt:lpstr>DAPREP</vt:lpstr>
      <vt:lpstr>DASHOOT</vt:lpstr>
      <vt:lpstr>DASST</vt:lpstr>
      <vt:lpstr>DAWRAP</vt:lpstr>
      <vt:lpstr>DP</vt:lpstr>
      <vt:lpstr>DPPOST</vt:lpstr>
      <vt:lpstr>DPPREP</vt:lpstr>
      <vt:lpstr>DPSHOOT</vt:lpstr>
      <vt:lpstr>EDIT</vt:lpstr>
      <vt:lpstr>EDITEDIT</vt:lpstr>
      <vt:lpstr>EDITFINISH</vt:lpstr>
      <vt:lpstr>EDITSHOOT</vt:lpstr>
      <vt:lpstr>FINISH</vt:lpstr>
      <vt:lpstr>FISCAL</vt:lpstr>
      <vt:lpstr>GAFFER</vt:lpstr>
      <vt:lpstr>INTTAPES</vt:lpstr>
      <vt:lpstr>LPPOST</vt:lpstr>
      <vt:lpstr>LPPREP</vt:lpstr>
      <vt:lpstr>LPSHOOT</vt:lpstr>
      <vt:lpstr>LPWRAP</vt:lpstr>
      <vt:lpstr>PREP</vt:lpstr>
      <vt:lpstr>Detail!Print_Area</vt:lpstr>
      <vt:lpstr>Topsheet!Print_Area</vt:lpstr>
      <vt:lpstr>PROD</vt:lpstr>
      <vt:lpstr>RESEARCH</vt:lpstr>
      <vt:lpstr>RESEARCHER</vt:lpstr>
      <vt:lpstr>RSCHR</vt:lpstr>
      <vt:lpstr>SHOOT</vt:lpstr>
      <vt:lpstr>SOUND</vt:lpstr>
      <vt:lpstr>SOUNDDAYS</vt:lpstr>
      <vt:lpstr>STYLIST</vt:lpstr>
      <vt:lpstr>TAPES</vt:lpstr>
      <vt:lpstr>TOTAL</vt:lpstr>
      <vt:lpstr>TOTALMOS</vt:lpstr>
      <vt:lpstr>TRAVEL</vt:lpstr>
      <vt:lpstr>WRAP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dc:creator>
  <cp:lastModifiedBy>ALI JAVED</cp:lastModifiedBy>
  <cp:lastPrinted>2006-04-12T23:42:10Z</cp:lastPrinted>
  <dcterms:created xsi:type="dcterms:W3CDTF">2004-03-05T07:19:12Z</dcterms:created>
  <dcterms:modified xsi:type="dcterms:W3CDTF">2020-05-30T03:25:21Z</dcterms:modified>
</cp:coreProperties>
</file>