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hidePivotFieldList="1"/>
  <xr:revisionPtr revIDLastSave="0" documentId="13_ncr:1_{3062A35E-3744-413A-95B4-03FCF0BBC337}" xr6:coauthVersionLast="47" xr6:coauthVersionMax="47" xr10:uidLastSave="{00000000-0000-0000-0000-000000000000}"/>
  <bookViews>
    <workbookView xWindow="-120" yWindow="-120" windowWidth="29040" windowHeight="15840" tabRatio="580" activeTab="1" xr2:uid="{00000000-000D-0000-FFFF-FFFF00000000}"/>
  </bookViews>
  <sheets>
    <sheet name="Dashboard" sheetId="1" r:id="rId1"/>
    <sheet name="Data Lists" sheetId="2" r:id="rId2"/>
    <sheet name="Expenditures &amp; Income" sheetId="4" r:id="rId3"/>
    <sheet name="Category PivotTable" sheetId="6" state="hidden" r:id="rId4"/>
  </sheets>
  <definedNames>
    <definedName name="AnnualExpendituresTotals">IFERROR(SUM(IF(YEAR(Expenditures[DATE])=YearNumber,Expenditures[AMOUNT])),0)</definedName>
    <definedName name="AnnualIncomeTotals">IFERROR(SUM(IF(YEAR(Income[DATE])=YearNumber,Income[AMOUNT])),0)</definedName>
    <definedName name="Category">CategoryInfo[#Headers]</definedName>
    <definedName name="DateMonthEnd">DATE(YearNumber,MonthNumber,DaysInMonth)</definedName>
    <definedName name="DateMonthMiddle">DATE(YearNumber,MonthNumber,14)</definedName>
    <definedName name="DateMonthStart">DATE(YearNumber,MonthNumber,1)</definedName>
    <definedName name="DaysInMonth">DAY(DATE(Dashboard!$H$3,Dashboard!$B$3+1,1)-1)</definedName>
    <definedName name="DtEnd">DATE(YearNumber,MONTH(1&amp;LEFT(Dashboard!A$9,3))+1,1)-1</definedName>
    <definedName name="DtMiddle">DATE(YearNumber,MONTH(1&amp;LEFT(Dashboard!A$9,3)),15)</definedName>
    <definedName name="DtStart">DATE(YearNumber,MONTH(1&amp;LEFT(Dashboard!A$9,3)),1)</definedName>
    <definedName name="LeftCol">MATCH(Expenditures[[#This Row],[CATEGORY]],Category,0)</definedName>
    <definedName name="LookUpList">CHOOSE(MATCH(Expenditures[[#This Row],[CATEGORY]],CategoryInfo[#Headers],0), OFFSET(CategoryInfo[[#All],[Household]],1,0,COUNTA(CategoryInfo[[#All],[Household]])-1,1),OFFSET(CategoryInfo[[#All],[Entertainment]],1,0,COUNTA(CategoryInfo[[#All],[Entertainment]])-1,1),OFFSET(CategoryInfo[[#All],[Food]],1,0,COUNTA(CategoryInfo[[#All],[Food]])-1,1),OFFSET(CategoryInfo[[#All],[Gifts/Donations]],1,0,COUNTA(CategoryInfo[[#All],[Gifts/Donations]])-1,1),OFFSET(CategoryInfo[[#All],[Children]],1,0,COUNTA(CategoryInfo[[#All],[Children]])-1,1),OFFSET(CategoryInfo[[#All],[Investment Accounts]],1,0,COUNTA(CategoryInfo[[#All],[Investment Accounts]])-1,1),OFFSET(CategoryInfo[[#All],[Medical]],1,0,COUNTA(CategoryInfo[[#All],[Medical]])-1,1),OFFSET(CategoryInfo[[#All],[Other]],1,0,COUNTA(CategoryInfo[[#All],[Other]])-1,1),OFFSET(CategoryInfo[[#All],[Personal]],1,0,COUNTA(CategoryInfo[[#All],[Personal]])-1,1),OFFSET(CategoryInfo[[#All],[Pets]],1,0,COUNTA(CategoryInfo[[#All],[Pets]])-1,1),OFFSET(CategoryInfo[[#All],[Taxes/Legal]],1,0,COUNTA(CategoryInfo[[#All],[Taxes/Legal]])-1,1),OFFSET(CategoryInfo[[#All],[Transportation]],1,0,COUNTA(CategoryInfo[[#All],[Transportation]])-1,1))</definedName>
    <definedName name="MonthChoices">Dashboard!$A$3</definedName>
    <definedName name="MonthlyExpendituresTotals">SUMIFS(Expenditures[AMOUNT],Expenditures[DATE],"&lt;="&amp;DateMonthEnd,Expenditures[DATE],"&gt;="&amp;DateMonthStart)</definedName>
    <definedName name="MonthlyIncomeTotals">SUMIFS(Income[AMOUNT],Income[DATE],"&lt;="&amp;DateMonthEnd,Income[DATE],"&gt;="&amp;DateMonthStart)</definedName>
    <definedName name="MonthNumber">Dashboard!$B$3</definedName>
    <definedName name="_xlnm.Print_Area" localSheetId="0">Dashboard!$A$1:$O$14</definedName>
    <definedName name="_xlnm.Print_Area" localSheetId="1">'Data Lists'!$A$1:$M$19</definedName>
    <definedName name="_xlnm.Print_Area" localSheetId="2">'Expenditures &amp; Income'!$A$1:$I$32</definedName>
    <definedName name="_xlnm.Print_Titles" localSheetId="1">'Data Lists'!$6:$6</definedName>
    <definedName name="_xlnm.Print_Titles" localSheetId="2">'Expenditures &amp; Income'!$3:$4</definedName>
    <definedName name="Semi_Monthly_Home_Budget_Title">Dashboard!$A$1</definedName>
    <definedName name="YearNumber">Dashboard!$H$3</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5" i="4" l="1"/>
  <c r="B32" i="4"/>
  <c r="B31" i="4"/>
  <c r="B30" i="4"/>
  <c r="B29" i="4"/>
  <c r="B28" i="4"/>
  <c r="B27" i="4"/>
  <c r="B26" i="4"/>
  <c r="B25" i="4"/>
  <c r="B24" i="4"/>
  <c r="B23" i="4"/>
  <c r="B22" i="4"/>
  <c r="B21" i="4"/>
  <c r="B20" i="4"/>
  <c r="B19" i="4"/>
  <c r="B18" i="4"/>
  <c r="B17" i="4"/>
  <c r="B16" i="4"/>
  <c r="B10" i="4" l="1"/>
  <c r="B11" i="4"/>
  <c r="B12" i="4"/>
  <c r="B13" i="4"/>
  <c r="B14" i="4"/>
  <c r="E7" i="4"/>
  <c r="E8" i="4"/>
  <c r="E9" i="4"/>
  <c r="E10" i="4"/>
  <c r="E11" i="4"/>
  <c r="E12" i="4"/>
  <c r="E13" i="4"/>
  <c r="E14" i="4"/>
  <c r="E15" i="4"/>
  <c r="E16" i="4"/>
  <c r="E18" i="4"/>
  <c r="E19" i="4"/>
  <c r="E21" i="4"/>
  <c r="E22" i="4"/>
  <c r="E24" i="4"/>
  <c r="E25" i="4"/>
  <c r="E26" i="4"/>
  <c r="E27" i="4"/>
  <c r="E28" i="4"/>
  <c r="E29" i="4"/>
  <c r="E30" i="4"/>
  <c r="E31" i="4"/>
  <c r="E32" i="4"/>
  <c r="H3" i="1" l="1"/>
  <c r="E5" i="4" l="1"/>
  <c r="E6" i="4"/>
  <c r="E17" i="4"/>
  <c r="E20" i="4"/>
  <c r="E23" i="4"/>
  <c r="B5" i="4"/>
  <c r="B6" i="4"/>
  <c r="B7" i="4"/>
  <c r="B8" i="4"/>
  <c r="B9" i="4"/>
  <c r="A3" i="1"/>
  <c r="B13" i="1" l="1"/>
  <c r="J10" i="1"/>
  <c r="I12" i="1"/>
  <c r="E10" i="1"/>
  <c r="C11" i="1"/>
  <c r="C13" i="1"/>
  <c r="E12" i="1"/>
  <c r="H11" i="1"/>
  <c r="M13" i="1"/>
  <c r="C6" i="1"/>
  <c r="F10" i="1"/>
  <c r="I11" i="1"/>
  <c r="C12" i="1"/>
  <c r="D13" i="1"/>
  <c r="D12" i="1"/>
  <c r="I10" i="1"/>
  <c r="G11" i="1"/>
  <c r="H13" i="1"/>
  <c r="K13" i="1"/>
  <c r="K5" i="1"/>
  <c r="G12" i="1"/>
  <c r="H12" i="1"/>
  <c r="M12" i="1"/>
  <c r="C10" i="1"/>
  <c r="M11" i="1"/>
  <c r="G10" i="1"/>
  <c r="H10" i="1"/>
  <c r="M10" i="1"/>
  <c r="K11" i="1"/>
  <c r="F11" i="1"/>
  <c r="J13" i="1"/>
  <c r="L13" i="1"/>
  <c r="E13" i="1"/>
  <c r="K6" i="1"/>
  <c r="K12" i="1"/>
  <c r="L12" i="1"/>
  <c r="B12" i="1"/>
  <c r="C5" i="1"/>
  <c r="D10" i="1"/>
  <c r="L11" i="1"/>
  <c r="B11" i="1"/>
  <c r="B10" i="1"/>
  <c r="K10" i="1"/>
  <c r="L10" i="1"/>
  <c r="J11" i="1"/>
  <c r="D11" i="1"/>
  <c r="E11" i="1"/>
  <c r="G13" i="1"/>
  <c r="F13" i="1"/>
  <c r="I13" i="1"/>
  <c r="J12" i="1"/>
  <c r="F12" i="1"/>
</calcChain>
</file>

<file path=xl/sharedStrings.xml><?xml version="1.0" encoding="utf-8"?>
<sst xmlns="http://schemas.openxmlformats.org/spreadsheetml/2006/main" count="202" uniqueCount="99">
  <si>
    <t>Mortgage</t>
  </si>
  <si>
    <t>Electricity</t>
  </si>
  <si>
    <t>Water/Sewer</t>
  </si>
  <si>
    <t>Garbage</t>
  </si>
  <si>
    <t>Cell phone</t>
  </si>
  <si>
    <t>EXPENDITURES</t>
  </si>
  <si>
    <t>INCOME</t>
  </si>
  <si>
    <t>Groceries</t>
  </si>
  <si>
    <t xml:space="preserve">Car 1 Payment </t>
  </si>
  <si>
    <t xml:space="preserve">Car 2 Payment </t>
  </si>
  <si>
    <t>Car Insurance</t>
  </si>
  <si>
    <t>Medical</t>
  </si>
  <si>
    <t>Other</t>
  </si>
  <si>
    <t>Clothing</t>
  </si>
  <si>
    <t>Movies</t>
  </si>
  <si>
    <t>IRA</t>
  </si>
  <si>
    <t>Savings</t>
  </si>
  <si>
    <t>Food</t>
  </si>
  <si>
    <t>Federal</t>
  </si>
  <si>
    <t>State</t>
  </si>
  <si>
    <t>Local</t>
  </si>
  <si>
    <t>Investment account</t>
  </si>
  <si>
    <t>Charity 1</t>
  </si>
  <si>
    <t>Charity 2</t>
  </si>
  <si>
    <t>Charity 3</t>
  </si>
  <si>
    <t>Attorney</t>
  </si>
  <si>
    <t>Fuel</t>
  </si>
  <si>
    <t>Licensing/Registration</t>
  </si>
  <si>
    <t>Supplies</t>
  </si>
  <si>
    <t>Clothes</t>
  </si>
  <si>
    <t>Checking</t>
  </si>
  <si>
    <t>Retirement</t>
  </si>
  <si>
    <t>Insurance</t>
  </si>
  <si>
    <t>Organization Dues</t>
  </si>
  <si>
    <t>Gift</t>
  </si>
  <si>
    <t>Sporting events</t>
  </si>
  <si>
    <t>Video/Movies</t>
  </si>
  <si>
    <t>Music</t>
  </si>
  <si>
    <t>Concerts/Theater</t>
  </si>
  <si>
    <t>School supplies</t>
  </si>
  <si>
    <t>Lunch money</t>
  </si>
  <si>
    <t>Grooming</t>
  </si>
  <si>
    <t>Dry cleaning</t>
  </si>
  <si>
    <t>Toys/Games</t>
  </si>
  <si>
    <t>Dues/Fees</t>
  </si>
  <si>
    <t>Hair/Nails</t>
  </si>
  <si>
    <t>Health/Fitness club</t>
  </si>
  <si>
    <t>Doctor/Clinic</t>
  </si>
  <si>
    <t>Dining out</t>
  </si>
  <si>
    <t>Shopping</t>
  </si>
  <si>
    <t>Expenditures 1-15</t>
  </si>
  <si>
    <t>Income 1-15</t>
  </si>
  <si>
    <t>Income 16-EOM</t>
  </si>
  <si>
    <t>Expenditures 16-EOM</t>
  </si>
  <si>
    <t>JANUARY</t>
  </si>
  <si>
    <t>FEBRUARY</t>
  </si>
  <si>
    <t>MARCH</t>
  </si>
  <si>
    <t>APRIL</t>
  </si>
  <si>
    <t>MAY</t>
  </si>
  <si>
    <t>JUNE</t>
  </si>
  <si>
    <t>JULY</t>
  </si>
  <si>
    <t>AUGUST</t>
  </si>
  <si>
    <t>SEPTEMBER</t>
  </si>
  <si>
    <t>OCTOBER</t>
  </si>
  <si>
    <t>NOVEMBER</t>
  </si>
  <si>
    <t>DECEMBER</t>
  </si>
  <si>
    <t>Semi-Monthly Home Budget</t>
  </si>
  <si>
    <t>MONTH TOTALS</t>
  </si>
  <si>
    <t>ANNUAL TOTALS</t>
  </si>
  <si>
    <t>DESCRIPTION</t>
  </si>
  <si>
    <t>DATE</t>
  </si>
  <si>
    <t>AMOUNT</t>
  </si>
  <si>
    <t>CATEGORY</t>
  </si>
  <si>
    <t>Water/sewer</t>
  </si>
  <si>
    <t>David's paycheck</t>
  </si>
  <si>
    <t>Pat's paycheck</t>
  </si>
  <si>
    <t>Household</t>
  </si>
  <si>
    <t>Entertainment</t>
  </si>
  <si>
    <t>Gifts/Donations</t>
  </si>
  <si>
    <t>Children</t>
  </si>
  <si>
    <t>Investment Accounts</t>
  </si>
  <si>
    <t>Personal</t>
  </si>
  <si>
    <t>Pets</t>
  </si>
  <si>
    <t>Taxes/Legal</t>
  </si>
  <si>
    <t>Transportation</t>
  </si>
  <si>
    <t>Row Labels</t>
  </si>
  <si>
    <t>Grand Total</t>
  </si>
  <si>
    <t>Sum of AMOUNT</t>
  </si>
  <si>
    <t>CATEGORY PIVOT</t>
  </si>
  <si>
    <t xml:space="preserve">This PivotTable is the data source for the Category Totals PivotChart on the Budget Report. </t>
  </si>
  <si>
    <t>Bonus</t>
  </si>
  <si>
    <t>Create a list of Income &amp; Expenditures in this worksheet. Helpful instructions on how to use this worksheet are in cells in this column. Title of the workbook is in cell at right and worksheet title in cell H1.</t>
  </si>
  <si>
    <t>Income label is in cell at right and Expenditures label in cell F2.</t>
  </si>
  <si>
    <t>Enter details in Income table starting in cell at right and in Expenditures table starting in cell F3.</t>
  </si>
  <si>
    <t>Category</t>
  </si>
  <si>
    <t>Sparkline</t>
  </si>
  <si>
    <t>Data Lists</t>
  </si>
  <si>
    <r>
      <rPr>
        <b/>
        <sz val="11"/>
        <color theme="1"/>
        <rFont val="Century Gothic"/>
        <family val="2"/>
      </rPr>
      <t xml:space="preserve">SETUP </t>
    </r>
    <r>
      <rPr>
        <sz val="11"/>
        <color theme="1"/>
        <rFont val="Century Gothic"/>
        <family val="2"/>
      </rPr>
      <t xml:space="preserve">        The Category data below populates the drop down lists in the Expenditures table on the Expenditures &amp; Income sheet. Modify the category names or the descriptions below each category to update the lists.</t>
    </r>
  </si>
  <si>
    <t>BI WEKLY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</si>
</sst>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quot;* #,##0_);_(&quot;$&quot;* \(#,##0\);_(&quot;$&quot;* &quot;-&quot;_);_(@_)"/>
    <numFmt numFmtId="44" formatCode="_(&quot;$&quot;* #,##0.00_);_(&quot;$&quot;* \(#,##0.00\);_(&quot;$&quot;* &quot;-&quot;??_);_(@_)"/>
    <numFmt numFmtId="164" formatCode="&quot;$&quot;#,##0.00"/>
    <numFmt numFmtId="165" formatCode="&quot;$&quot;#,##0"/>
    <numFmt numFmtId="166" formatCode=";;;"/>
  </numFmts>
  <fonts count="31" x14ac:knownFonts="1">
    <font>
      <sz val="11"/>
      <color theme="1" tint="0.34998626667073579"/>
      <name val="Franklin Gothic Book"/>
      <family val="2"/>
      <scheme val="minor"/>
    </font>
    <font>
      <sz val="11"/>
      <color theme="1"/>
      <name val="Franklin Gothic Book"/>
      <family val="2"/>
      <scheme val="minor"/>
    </font>
    <font>
      <b/>
      <sz val="11"/>
      <color theme="3"/>
      <name val="Franklin Gothic Book"/>
      <family val="2"/>
      <scheme val="minor"/>
    </font>
    <font>
      <sz val="11"/>
      <color rgb="FF3F3F76"/>
      <name val="Franklin Gothic Book"/>
      <family val="2"/>
      <scheme val="minor"/>
    </font>
    <font>
      <b/>
      <sz val="11"/>
      <color theme="1" tint="0.34998626667073579"/>
      <name val="Franklin Gothic Book"/>
      <family val="2"/>
      <scheme val="minor"/>
    </font>
    <font>
      <sz val="11"/>
      <color theme="3"/>
      <name val="Franklin Gothic Book"/>
      <family val="2"/>
      <scheme val="minor"/>
    </font>
    <font>
      <sz val="11"/>
      <color theme="1" tint="0.34998626667073579"/>
      <name val="Franklin Gothic Book"/>
      <family val="2"/>
      <scheme val="minor"/>
    </font>
    <font>
      <sz val="14"/>
      <color theme="0"/>
      <name val="Franklin Gothic Book"/>
      <family val="2"/>
      <scheme val="minor"/>
    </font>
    <font>
      <b/>
      <sz val="30"/>
      <color theme="3"/>
      <name val="Tw Cen MT"/>
      <family val="2"/>
      <scheme val="major"/>
    </font>
    <font>
      <sz val="11"/>
      <color theme="1" tint="0.34998626667073579"/>
      <name val="Century Gothic"/>
      <family val="2"/>
    </font>
    <font>
      <sz val="11"/>
      <color theme="1"/>
      <name val="Century Gothic"/>
      <family val="2"/>
    </font>
    <font>
      <b/>
      <sz val="11"/>
      <color theme="1"/>
      <name val="Century Gothic"/>
      <family val="2"/>
    </font>
    <font>
      <sz val="11"/>
      <name val="Century Gothic"/>
      <family val="2"/>
    </font>
    <font>
      <b/>
      <sz val="30"/>
      <color theme="3"/>
      <name val="Century Gothic"/>
      <family val="2"/>
    </font>
    <font>
      <sz val="11"/>
      <color theme="4"/>
      <name val="Century Gothic"/>
      <family val="2"/>
    </font>
    <font>
      <sz val="16"/>
      <color theme="4"/>
      <name val="Century Gothic"/>
      <family val="2"/>
    </font>
    <font>
      <sz val="11"/>
      <color theme="0"/>
      <name val="Century Gothic"/>
      <family val="2"/>
    </font>
    <font>
      <b/>
      <sz val="11"/>
      <color theme="0"/>
      <name val="Century Gothic"/>
      <family val="2"/>
    </font>
    <font>
      <b/>
      <sz val="26"/>
      <color theme="3"/>
      <name val="Century Gothic"/>
      <family val="2"/>
    </font>
    <font>
      <b/>
      <sz val="16"/>
      <color theme="3"/>
      <name val="Century Gothic"/>
      <family val="2"/>
    </font>
    <font>
      <sz val="14"/>
      <color theme="3"/>
      <name val="Century Gothic"/>
      <family val="2"/>
    </font>
    <font>
      <sz val="12"/>
      <color theme="1"/>
      <name val="Century Gothic"/>
      <family val="2"/>
    </font>
    <font>
      <b/>
      <sz val="12"/>
      <color theme="1"/>
      <name val="Century Gothic"/>
      <family val="2"/>
    </font>
    <font>
      <b/>
      <sz val="12"/>
      <color theme="3"/>
      <name val="Century Gothic"/>
      <family val="2"/>
    </font>
    <font>
      <sz val="12"/>
      <color theme="1" tint="0.34998626667073579"/>
      <name val="Century Gothic"/>
      <family val="2"/>
    </font>
    <font>
      <b/>
      <sz val="12"/>
      <color theme="0"/>
      <name val="Century Gothic"/>
      <family val="2"/>
    </font>
    <font>
      <b/>
      <sz val="30"/>
      <color theme="1"/>
      <name val="Century Gothic"/>
      <family val="2"/>
    </font>
    <font>
      <b/>
      <sz val="28"/>
      <color theme="0"/>
      <name val="Century Gothic"/>
      <family val="2"/>
    </font>
    <font>
      <i/>
      <sz val="11"/>
      <color theme="1"/>
      <name val="Century Gothic"/>
      <family val="2"/>
    </font>
    <font>
      <b/>
      <sz val="48"/>
      <color theme="0"/>
      <name val="Century Gothic"/>
      <family val="2"/>
    </font>
    <font>
      <sz val="20"/>
      <color theme="1"/>
      <name val="Century Gothic"/>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4" tint="0.39994506668294322"/>
        <bgColor indexed="64"/>
      </patternFill>
    </fill>
    <fill>
      <patternFill patternType="solid">
        <fgColor theme="1" tint="0.499984740745262"/>
        <bgColor indexed="64"/>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39997558519241921"/>
        <bgColor indexed="65"/>
      </patternFill>
    </fill>
    <fill>
      <patternFill patternType="solid">
        <fgColor theme="6"/>
        <bgColor indexed="64"/>
      </patternFill>
    </fill>
    <fill>
      <patternFill patternType="solid">
        <fgColor rgb="FFF7F7F7"/>
        <bgColor indexed="64"/>
      </patternFill>
    </fill>
    <fill>
      <patternFill patternType="solid">
        <fgColor rgb="FFF5F5F5"/>
        <bgColor indexed="64"/>
      </patternFill>
    </fill>
    <fill>
      <patternFill patternType="solid">
        <fgColor theme="0"/>
        <bgColor indexed="64"/>
      </patternFill>
    </fill>
    <fill>
      <patternFill patternType="solid">
        <fgColor theme="2"/>
        <bgColor indexed="64"/>
      </patternFill>
    </fill>
    <fill>
      <patternFill patternType="solid">
        <fgColor rgb="FFAC927E"/>
        <bgColor indexed="64"/>
      </patternFill>
    </fill>
    <fill>
      <patternFill patternType="solid">
        <fgColor rgb="FFEFE9E5"/>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right style="medium">
        <color theme="0"/>
      </right>
      <top/>
      <bottom/>
      <diagonal/>
    </border>
    <border>
      <left/>
      <right/>
      <top/>
      <bottom style="thick">
        <color theme="1" tint="0.499984740745262"/>
      </bottom>
      <diagonal/>
    </border>
    <border>
      <left/>
      <right/>
      <top style="thick">
        <color theme="0"/>
      </top>
      <bottom style="thick">
        <color theme="0"/>
      </bottom>
      <diagonal/>
    </border>
    <border>
      <left/>
      <right/>
      <top/>
      <bottom style="medium">
        <color rgb="FFF5F5F5"/>
      </bottom>
      <diagonal/>
    </border>
    <border>
      <left style="medium">
        <color rgb="FFF5F5F5"/>
      </left>
      <right/>
      <top style="medium">
        <color rgb="FFF5F5F5"/>
      </top>
      <bottom style="medium">
        <color rgb="FFF5F5F5"/>
      </bottom>
      <diagonal/>
    </border>
    <border>
      <left style="medium">
        <color theme="2"/>
      </left>
      <right/>
      <top/>
      <bottom style="medium">
        <color theme="2"/>
      </bottom>
      <diagonal/>
    </border>
    <border>
      <left/>
      <right style="medium">
        <color theme="2"/>
      </right>
      <top/>
      <bottom style="medium">
        <color theme="2"/>
      </bottom>
      <diagonal/>
    </border>
    <border>
      <left style="medium">
        <color rgb="FFF5F5F5"/>
      </left>
      <right style="medium">
        <color rgb="FFF5F5F5"/>
      </right>
      <top style="medium">
        <color rgb="FFF5F5F5"/>
      </top>
      <bottom style="medium">
        <color rgb="FFF5F5F5"/>
      </bottom>
      <diagonal/>
    </border>
    <border>
      <left/>
      <right style="medium">
        <color rgb="FFF5F5F5"/>
      </right>
      <top style="medium">
        <color rgb="FFF5F5F5"/>
      </top>
      <bottom style="medium">
        <color rgb="FFF5F5F5"/>
      </bottom>
      <diagonal/>
    </border>
    <border>
      <left/>
      <right style="medium">
        <color rgb="FFF5F5F5"/>
      </right>
      <top style="medium">
        <color rgb="FFF5F5F5"/>
      </top>
      <bottom/>
      <diagonal/>
    </border>
    <border>
      <left style="medium">
        <color rgb="FFF5F5F5"/>
      </left>
      <right style="medium">
        <color rgb="FFF5F5F5"/>
      </right>
      <top style="medium">
        <color rgb="FFF5F5F5"/>
      </top>
      <bottom/>
      <diagonal/>
    </border>
    <border>
      <left style="medium">
        <color rgb="FFF5F5F5"/>
      </left>
      <right/>
      <top style="medium">
        <color rgb="FFF5F5F5"/>
      </top>
      <bottom/>
      <diagonal/>
    </border>
    <border>
      <left/>
      <right style="medium">
        <color rgb="FFF5F5F5"/>
      </right>
      <top/>
      <bottom style="medium">
        <color rgb="FFF5F5F5"/>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medium">
        <color theme="0"/>
      </bottom>
      <diagonal/>
    </border>
    <border>
      <left style="medium">
        <color theme="2"/>
      </left>
      <right/>
      <top style="medium">
        <color theme="2"/>
      </top>
      <bottom style="medium">
        <color theme="0"/>
      </bottom>
      <diagonal/>
    </border>
    <border>
      <left/>
      <right/>
      <top style="medium">
        <color theme="2"/>
      </top>
      <bottom style="medium">
        <color theme="0"/>
      </bottom>
      <diagonal/>
    </border>
    <border>
      <left/>
      <right style="medium">
        <color theme="2"/>
      </right>
      <top style="medium">
        <color theme="2"/>
      </top>
      <bottom style="medium">
        <color theme="0"/>
      </bottom>
      <diagonal/>
    </border>
    <border>
      <left style="medium">
        <color theme="2"/>
      </left>
      <right/>
      <top/>
      <bottom style="medium">
        <color theme="0"/>
      </bottom>
      <diagonal/>
    </border>
    <border>
      <left/>
      <right style="medium">
        <color theme="2"/>
      </right>
      <top/>
      <bottom style="medium">
        <color theme="0"/>
      </bottom>
      <diagonal/>
    </border>
    <border>
      <left/>
      <right/>
      <top style="medium">
        <color theme="0"/>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bottom style="medium">
        <color rgb="FFAC927E"/>
      </bottom>
      <diagonal/>
    </border>
  </borders>
  <cellStyleXfs count="25">
    <xf numFmtId="0" fontId="0" fillId="19" borderId="0">
      <alignment vertical="center"/>
    </xf>
    <xf numFmtId="0" fontId="4" fillId="0" borderId="3" applyNumberFormat="0" applyFill="0" applyProtection="0">
      <alignment horizontal="left" indent="1"/>
    </xf>
    <xf numFmtId="0" fontId="5" fillId="0" borderId="0" applyNumberFormat="0" applyFill="0" applyBorder="0" applyProtection="0">
      <alignment horizontal="left" indent="1"/>
    </xf>
    <xf numFmtId="0" fontId="3" fillId="2" borderId="1" applyNumberFormat="0" applyAlignment="0" applyProtection="0"/>
    <xf numFmtId="0" fontId="8" fillId="18" borderId="4" applyProtection="0">
      <alignment horizontal="left" vertical="center" indent="1"/>
    </xf>
    <xf numFmtId="0" fontId="5" fillId="11" borderId="0">
      <alignment horizontal="right" vertical="center" indent="1"/>
      <protection locked="0"/>
    </xf>
    <xf numFmtId="44" fontId="6" fillId="0" borderId="0" applyFont="0" applyFill="0" applyBorder="0" applyAlignment="0" applyProtection="0"/>
    <xf numFmtId="0" fontId="5" fillId="3" borderId="0" applyNumberFormat="0" applyBorder="0" applyProtection="0">
      <alignment horizontal="left" vertical="center" indent="1"/>
    </xf>
    <xf numFmtId="164" fontId="6" fillId="4" borderId="0" applyBorder="0" applyAlignment="0" applyProtection="0"/>
    <xf numFmtId="0" fontId="5" fillId="5" borderId="0" applyNumberFormat="0" applyBorder="0" applyProtection="0">
      <alignment horizontal="left" vertical="center" wrapText="1" indent="1"/>
    </xf>
    <xf numFmtId="0" fontId="2" fillId="6" borderId="0" applyNumberFormat="0" applyBorder="0" applyProtection="0">
      <alignment horizontal="left" vertical="center" indent="1"/>
    </xf>
    <xf numFmtId="164" fontId="6" fillId="7" borderId="0" applyBorder="0" applyAlignment="0" applyProtection="0"/>
    <xf numFmtId="0" fontId="5" fillId="8" borderId="0" applyNumberFormat="0" applyBorder="0" applyProtection="0">
      <alignment horizontal="left" vertical="center" wrapText="1" indent="1"/>
    </xf>
    <xf numFmtId="0" fontId="5" fillId="9" borderId="0" applyNumberFormat="0" applyBorder="0" applyProtection="0">
      <alignment horizontal="left" vertical="center" indent="1"/>
    </xf>
    <xf numFmtId="0" fontId="5" fillId="10" borderId="0" applyNumberFormat="0" applyBorder="0" applyProtection="0">
      <alignment horizontal="left" vertical="center" wrapText="1" indent="1"/>
    </xf>
    <xf numFmtId="0" fontId="7" fillId="12" borderId="2">
      <alignment horizontal="center" vertical="center"/>
    </xf>
    <xf numFmtId="14" fontId="6" fillId="0" borderId="0" applyFill="0" applyBorder="0">
      <alignment horizontal="right" vertical="center" indent="1"/>
    </xf>
    <xf numFmtId="0" fontId="6" fillId="0" borderId="0" applyFill="0" applyBorder="0">
      <alignment horizontal="left" vertical="center" wrapText="1" indent="1"/>
    </xf>
    <xf numFmtId="0" fontId="2" fillId="0" borderId="0" applyNumberFormat="0" applyFill="0" applyProtection="0">
      <alignment horizontal="left" indent="1"/>
    </xf>
    <xf numFmtId="0" fontId="6" fillId="0" borderId="0" applyNumberFormat="0" applyFill="0" applyProtection="0">
      <alignment vertical="center"/>
    </xf>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cellStyleXfs>
  <cellXfs count="113">
    <xf numFmtId="0" fontId="0" fillId="19" borderId="0" xfId="0">
      <alignment vertical="center"/>
    </xf>
    <xf numFmtId="0" fontId="0" fillId="19" borderId="0" xfId="0" applyProtection="1">
      <alignment vertical="center"/>
      <protection locked="0"/>
    </xf>
    <xf numFmtId="0" fontId="0" fillId="19" borderId="0" xfId="0" pivotButton="1">
      <alignment vertical="center"/>
    </xf>
    <xf numFmtId="0" fontId="0" fillId="19" borderId="0" xfId="0" applyAlignment="1">
      <alignment horizontal="left" vertical="center"/>
    </xf>
    <xf numFmtId="0" fontId="5" fillId="11" borderId="0" xfId="5">
      <alignment horizontal="right" vertical="center" indent="1"/>
      <protection locked="0"/>
    </xf>
    <xf numFmtId="0" fontId="8" fillId="18" borderId="4" xfId="4" applyProtection="1">
      <alignment horizontal="left" vertical="center" indent="1"/>
      <protection locked="0"/>
    </xf>
    <xf numFmtId="0" fontId="6" fillId="0" borderId="0" xfId="19">
      <alignment vertical="center"/>
    </xf>
    <xf numFmtId="42" fontId="0" fillId="19" borderId="0" xfId="0" applyNumberFormat="1">
      <alignment vertical="center"/>
    </xf>
    <xf numFmtId="0" fontId="9" fillId="21" borderId="0" xfId="0" applyFont="1" applyFill="1">
      <alignment vertical="center"/>
    </xf>
    <xf numFmtId="0" fontId="10" fillId="21" borderId="0" xfId="0" applyFont="1" applyFill="1">
      <alignment vertical="center"/>
    </xf>
    <xf numFmtId="0" fontId="9" fillId="19" borderId="0" xfId="0" applyFont="1" applyProtection="1">
      <alignment vertical="center"/>
      <protection locked="0"/>
    </xf>
    <xf numFmtId="0" fontId="16" fillId="19" borderId="0" xfId="0" applyFont="1" applyProtection="1">
      <alignment vertical="center"/>
      <protection locked="0"/>
    </xf>
    <xf numFmtId="166" fontId="12" fillId="20" borderId="0" xfId="0" applyNumberFormat="1" applyFont="1" applyFill="1" applyAlignment="1">
      <alignment horizontal="center" vertical="center"/>
    </xf>
    <xf numFmtId="0" fontId="9" fillId="19" borderId="0" xfId="0" applyFont="1" applyAlignment="1" applyProtection="1">
      <alignment horizontal="right" vertical="center" indent="1"/>
      <protection locked="0"/>
    </xf>
    <xf numFmtId="0" fontId="18" fillId="21" borderId="0" xfId="4" applyFont="1" applyFill="1" applyBorder="1" applyAlignment="1" applyProtection="1">
      <alignment horizontal="center" vertical="center"/>
      <protection locked="0"/>
    </xf>
    <xf numFmtId="0" fontId="9" fillId="21" borderId="0" xfId="0" applyFont="1" applyFill="1" applyProtection="1">
      <alignment vertical="center"/>
      <protection locked="0"/>
    </xf>
    <xf numFmtId="0" fontId="9" fillId="20" borderId="6" xfId="0" applyFont="1" applyFill="1" applyBorder="1">
      <alignment vertical="center"/>
    </xf>
    <xf numFmtId="0" fontId="9" fillId="21" borderId="0" xfId="0" applyFont="1" applyFill="1" applyAlignment="1" applyProtection="1">
      <alignment horizontal="right" vertical="center"/>
      <protection locked="0"/>
    </xf>
    <xf numFmtId="0" fontId="9" fillId="21" borderId="5" xfId="0" applyFont="1" applyFill="1" applyBorder="1" applyAlignment="1" applyProtection="1">
      <alignment horizontal="right" vertical="center"/>
      <protection locked="0"/>
    </xf>
    <xf numFmtId="0" fontId="9" fillId="21" borderId="0" xfId="0" applyFont="1" applyFill="1" applyAlignment="1" applyProtection="1">
      <alignment horizontal="right" vertical="center" indent="1"/>
      <protection locked="0"/>
    </xf>
    <xf numFmtId="0" fontId="16" fillId="21" borderId="0" xfId="0" applyFont="1" applyFill="1" applyProtection="1">
      <alignment vertical="center"/>
      <protection locked="0"/>
    </xf>
    <xf numFmtId="0" fontId="9" fillId="21" borderId="5" xfId="0" applyFont="1" applyFill="1" applyBorder="1" applyProtection="1">
      <alignment vertical="center"/>
      <protection locked="0"/>
    </xf>
    <xf numFmtId="166" fontId="12" fillId="21" borderId="0" xfId="0" applyNumberFormat="1" applyFont="1" applyFill="1">
      <alignment vertical="center"/>
    </xf>
    <xf numFmtId="166" fontId="10" fillId="21" borderId="0" xfId="0" applyNumberFormat="1" applyFont="1" applyFill="1" applyAlignment="1" applyProtection="1">
      <alignment vertical="center" wrapText="1"/>
      <protection locked="0"/>
    </xf>
    <xf numFmtId="0" fontId="10" fillId="21" borderId="0" xfId="0" applyFont="1" applyFill="1" applyProtection="1">
      <alignment vertical="center"/>
      <protection locked="0"/>
    </xf>
    <xf numFmtId="166" fontId="10" fillId="21" borderId="0" xfId="0" applyNumberFormat="1" applyFont="1" applyFill="1" applyAlignment="1" applyProtection="1">
      <alignment horizontal="left" wrapText="1"/>
      <protection locked="0"/>
    </xf>
    <xf numFmtId="0" fontId="10" fillId="21" borderId="0" xfId="0" applyFont="1" applyFill="1" applyAlignment="1" applyProtection="1">
      <protection locked="0"/>
    </xf>
    <xf numFmtId="0" fontId="10" fillId="21" borderId="0" xfId="0" applyFont="1" applyFill="1" applyAlignment="1"/>
    <xf numFmtId="0" fontId="10" fillId="21" borderId="0" xfId="0" applyFont="1" applyFill="1" applyAlignment="1" applyProtection="1">
      <alignment vertical="center" wrapText="1"/>
      <protection locked="0"/>
    </xf>
    <xf numFmtId="14" fontId="10" fillId="21" borderId="0" xfId="0" applyNumberFormat="1" applyFont="1" applyFill="1">
      <alignment vertical="center"/>
    </xf>
    <xf numFmtId="164" fontId="10" fillId="21" borderId="0" xfId="0" applyNumberFormat="1" applyFont="1" applyFill="1">
      <alignment vertical="center"/>
    </xf>
    <xf numFmtId="0" fontId="26" fillId="21" borderId="0" xfId="4" applyFont="1" applyFill="1" applyBorder="1" applyAlignment="1" applyProtection="1">
      <alignment horizontal="center" vertical="center"/>
    </xf>
    <xf numFmtId="0" fontId="10" fillId="21" borderId="0" xfId="0" applyFont="1" applyFill="1" applyAlignment="1" applyProtection="1">
      <alignment horizontal="center" vertical="center"/>
      <protection locked="0"/>
    </xf>
    <xf numFmtId="0" fontId="10" fillId="21" borderId="0" xfId="0" applyFont="1" applyFill="1" applyAlignment="1">
      <alignment horizontal="center" vertical="center"/>
    </xf>
    <xf numFmtId="14" fontId="10" fillId="21" borderId="0" xfId="20" applyNumberFormat="1" applyFont="1" applyFill="1" applyBorder="1" applyAlignment="1">
      <alignment horizontal="center" vertical="center"/>
    </xf>
    <xf numFmtId="0" fontId="10" fillId="21" borderId="0" xfId="20" applyFont="1" applyFill="1" applyBorder="1" applyAlignment="1">
      <alignment horizontal="center" vertical="center" wrapText="1"/>
    </xf>
    <xf numFmtId="44" fontId="10" fillId="21" borderId="0" xfId="20" applyNumberFormat="1" applyFont="1" applyFill="1" applyBorder="1" applyAlignment="1">
      <alignment horizontal="center" vertical="center"/>
    </xf>
    <xf numFmtId="14" fontId="10" fillId="21" borderId="0" xfId="0" applyNumberFormat="1" applyFont="1" applyFill="1" applyAlignment="1">
      <alignment horizontal="center" vertical="center"/>
    </xf>
    <xf numFmtId="164" fontId="10" fillId="21" borderId="0" xfId="0" applyNumberFormat="1" applyFont="1" applyFill="1" applyAlignment="1">
      <alignment horizontal="center" vertical="center"/>
    </xf>
    <xf numFmtId="14" fontId="10" fillId="21" borderId="19" xfId="16" applyFont="1" applyFill="1" applyBorder="1" applyAlignment="1">
      <alignment horizontal="center" vertical="center"/>
    </xf>
    <xf numFmtId="0" fontId="10" fillId="21" borderId="20" xfId="17" applyFont="1" applyFill="1" applyBorder="1">
      <alignment horizontal="left" vertical="center" wrapText="1" indent="1"/>
    </xf>
    <xf numFmtId="44" fontId="10" fillId="21" borderId="21" xfId="6" applyFont="1" applyFill="1" applyBorder="1" applyAlignment="1">
      <alignment horizontal="center" vertical="center"/>
    </xf>
    <xf numFmtId="14" fontId="10" fillId="21" borderId="22" xfId="20" applyNumberFormat="1" applyFont="1" applyFill="1" applyBorder="1" applyAlignment="1">
      <alignment horizontal="center" vertical="center"/>
    </xf>
    <xf numFmtId="0" fontId="10" fillId="21" borderId="23" xfId="20" applyFont="1" applyFill="1" applyBorder="1" applyAlignment="1">
      <alignment horizontal="center" vertical="center" wrapText="1"/>
    </xf>
    <xf numFmtId="0" fontId="10" fillId="21" borderId="20" xfId="20" applyFont="1" applyFill="1" applyBorder="1" applyAlignment="1">
      <alignment horizontal="center" vertical="center" wrapText="1"/>
    </xf>
    <xf numFmtId="44" fontId="10" fillId="21" borderId="21" xfId="20" applyNumberFormat="1" applyFont="1" applyFill="1" applyBorder="1" applyAlignment="1">
      <alignment horizontal="center" vertical="center"/>
    </xf>
    <xf numFmtId="14" fontId="10" fillId="21" borderId="24" xfId="16" applyFont="1" applyFill="1" applyBorder="1" applyAlignment="1">
      <alignment horizontal="center" vertical="center"/>
    </xf>
    <xf numFmtId="0" fontId="10" fillId="21" borderId="24" xfId="17" applyFont="1" applyFill="1" applyBorder="1">
      <alignment horizontal="left" vertical="center" wrapText="1" indent="1"/>
    </xf>
    <xf numFmtId="44" fontId="10" fillId="21" borderId="24" xfId="6" applyFont="1" applyFill="1" applyBorder="1" applyAlignment="1">
      <alignment horizontal="center" vertical="center"/>
    </xf>
    <xf numFmtId="14" fontId="10" fillId="21" borderId="24" xfId="20" applyNumberFormat="1" applyFont="1" applyFill="1" applyBorder="1" applyAlignment="1">
      <alignment horizontal="center" vertical="center"/>
    </xf>
    <xf numFmtId="0" fontId="10" fillId="21" borderId="24" xfId="20" applyFont="1" applyFill="1" applyBorder="1" applyAlignment="1">
      <alignment horizontal="center" vertical="center" wrapText="1"/>
    </xf>
    <xf numFmtId="44" fontId="10" fillId="21" borderId="24" xfId="20" applyNumberFormat="1" applyFont="1" applyFill="1" applyBorder="1" applyAlignment="1">
      <alignment horizontal="center" vertical="center"/>
    </xf>
    <xf numFmtId="0" fontId="23" fillId="21" borderId="10" xfId="12" applyFont="1" applyFill="1" applyBorder="1" applyAlignment="1">
      <alignment horizontal="left" vertical="center" wrapText="1"/>
    </xf>
    <xf numFmtId="164" fontId="21" fillId="21" borderId="9" xfId="23" applyNumberFormat="1" applyFont="1" applyFill="1" applyBorder="1" applyAlignment="1">
      <alignment horizontal="center" vertical="center"/>
    </xf>
    <xf numFmtId="0" fontId="9" fillId="21" borderId="6" xfId="0" applyFont="1" applyFill="1" applyBorder="1">
      <alignment vertical="center"/>
    </xf>
    <xf numFmtId="0" fontId="23" fillId="21" borderId="11" xfId="9" applyFont="1" applyFill="1" applyBorder="1" applyAlignment="1">
      <alignment horizontal="left" vertical="center" wrapText="1"/>
    </xf>
    <xf numFmtId="164" fontId="21" fillId="21" borderId="12" xfId="20" applyNumberFormat="1" applyFont="1" applyFill="1" applyBorder="1" applyAlignment="1">
      <alignment horizontal="center" vertical="center"/>
    </xf>
    <xf numFmtId="0" fontId="9" fillId="21" borderId="13" xfId="0" applyFont="1" applyFill="1" applyBorder="1">
      <alignment vertical="center"/>
    </xf>
    <xf numFmtId="0" fontId="13" fillId="21" borderId="0" xfId="4" applyFont="1" applyFill="1" applyBorder="1" applyAlignment="1" applyProtection="1">
      <alignment horizontal="center" vertical="center"/>
    </xf>
    <xf numFmtId="0" fontId="28" fillId="21" borderId="0" xfId="19" applyFont="1" applyFill="1" applyProtection="1">
      <alignment vertical="center"/>
      <protection locked="0"/>
    </xf>
    <xf numFmtId="166" fontId="17" fillId="21" borderId="0" xfId="0" applyNumberFormat="1" applyFont="1" applyFill="1" applyAlignment="1" applyProtection="1">
      <alignment vertical="center" wrapText="1"/>
      <protection locked="0"/>
    </xf>
    <xf numFmtId="0" fontId="17" fillId="21" borderId="0" xfId="0" applyFont="1" applyFill="1" applyProtection="1">
      <alignment vertical="center"/>
      <protection locked="0"/>
    </xf>
    <xf numFmtId="0" fontId="17" fillId="21" borderId="0" xfId="0" applyFont="1" applyFill="1">
      <alignment vertical="center"/>
    </xf>
    <xf numFmtId="0" fontId="25" fillId="21" borderId="0" xfId="0" applyFont="1" applyFill="1" applyAlignment="1" applyProtection="1">
      <alignment horizontal="center" vertical="center"/>
      <protection locked="0"/>
    </xf>
    <xf numFmtId="0" fontId="9" fillId="22" borderId="0" xfId="0" applyFont="1" applyFill="1" applyProtection="1">
      <alignment vertical="center"/>
      <protection locked="0"/>
    </xf>
    <xf numFmtId="0" fontId="10" fillId="21" borderId="15" xfId="17" applyFont="1" applyFill="1" applyBorder="1" applyAlignment="1">
      <alignment horizontal="center" vertical="center" wrapText="1"/>
    </xf>
    <xf numFmtId="0" fontId="10" fillId="21" borderId="16" xfId="17" applyFont="1" applyFill="1" applyBorder="1" applyAlignment="1">
      <alignment horizontal="center" vertical="center" wrapText="1"/>
    </xf>
    <xf numFmtId="0" fontId="10" fillId="21" borderId="17" xfId="17" applyFont="1" applyFill="1" applyBorder="1" applyAlignment="1">
      <alignment horizontal="center" vertical="center" wrapText="1"/>
    </xf>
    <xf numFmtId="0" fontId="17" fillId="23" borderId="0" xfId="24" applyFont="1" applyFill="1" applyBorder="1" applyAlignment="1">
      <alignment horizontal="left" vertical="center" indent="1"/>
    </xf>
    <xf numFmtId="0" fontId="17" fillId="23" borderId="0" xfId="24" applyFont="1" applyFill="1" applyBorder="1" applyAlignment="1">
      <alignment horizontal="center" vertical="center"/>
    </xf>
    <xf numFmtId="14" fontId="17" fillId="23" borderId="7" xfId="14" applyNumberFormat="1" applyFont="1" applyFill="1" applyBorder="1" applyAlignment="1">
      <alignment horizontal="center" vertical="center" wrapText="1"/>
    </xf>
    <xf numFmtId="0" fontId="17" fillId="23" borderId="8" xfId="14" applyFont="1" applyFill="1" applyBorder="1" applyAlignment="1">
      <alignment horizontal="center" vertical="center" wrapText="1"/>
    </xf>
    <xf numFmtId="0" fontId="17" fillId="23" borderId="0" xfId="14" applyFont="1" applyFill="1" applyBorder="1" applyAlignment="1">
      <alignment horizontal="center" vertical="center" wrapText="1"/>
    </xf>
    <xf numFmtId="164" fontId="17" fillId="23" borderId="0" xfId="14" applyNumberFormat="1" applyFont="1" applyFill="1" applyBorder="1" applyAlignment="1">
      <alignment horizontal="center" vertical="center" wrapText="1"/>
    </xf>
    <xf numFmtId="0" fontId="22" fillId="24" borderId="18" xfId="18" applyFont="1" applyFill="1" applyBorder="1" applyAlignment="1">
      <alignment horizontal="left" vertical="center"/>
    </xf>
    <xf numFmtId="0" fontId="22" fillId="24" borderId="18" xfId="2" applyFont="1" applyFill="1" applyBorder="1" applyAlignment="1">
      <alignment horizontal="left" vertical="center"/>
    </xf>
    <xf numFmtId="14" fontId="10" fillId="24" borderId="0" xfId="16" applyFont="1" applyFill="1" applyBorder="1" applyAlignment="1">
      <alignment horizontal="center" vertical="center"/>
    </xf>
    <xf numFmtId="0" fontId="10" fillId="24" borderId="0" xfId="17" applyFont="1" applyFill="1" applyBorder="1">
      <alignment horizontal="left" vertical="center" wrapText="1" indent="1"/>
    </xf>
    <xf numFmtId="44" fontId="10" fillId="24" borderId="0" xfId="6" applyFont="1" applyFill="1" applyBorder="1" applyAlignment="1">
      <alignment horizontal="center" vertical="center"/>
    </xf>
    <xf numFmtId="0" fontId="10" fillId="24" borderId="0" xfId="17" applyFont="1" applyFill="1" applyBorder="1" applyAlignment="1">
      <alignment horizontal="center" vertical="center" wrapText="1"/>
    </xf>
    <xf numFmtId="0" fontId="25" fillId="23" borderId="25" xfId="13" applyFont="1" applyFill="1" applyBorder="1" applyAlignment="1" applyProtection="1">
      <alignment horizontal="center" vertical="center"/>
      <protection locked="0"/>
    </xf>
    <xf numFmtId="0" fontId="25" fillId="23" borderId="26" xfId="14" applyFont="1" applyFill="1" applyBorder="1" applyAlignment="1" applyProtection="1">
      <alignment horizontal="center" vertical="center" wrapText="1"/>
      <protection locked="0"/>
    </xf>
    <xf numFmtId="0" fontId="25" fillId="23" borderId="26" xfId="13" applyFont="1" applyFill="1" applyBorder="1" applyAlignment="1" applyProtection="1">
      <alignment horizontal="center" vertical="center"/>
      <protection locked="0"/>
    </xf>
    <xf numFmtId="0" fontId="25" fillId="23" borderId="27" xfId="14" applyFont="1" applyFill="1" applyBorder="1" applyAlignment="1" applyProtection="1">
      <alignment horizontal="center" vertical="center" wrapText="1"/>
      <protection locked="0"/>
    </xf>
    <xf numFmtId="0" fontId="10" fillId="24" borderId="15" xfId="17" applyFont="1" applyFill="1" applyBorder="1" applyAlignment="1">
      <alignment horizontal="center" vertical="center" wrapText="1"/>
    </xf>
    <xf numFmtId="0" fontId="10" fillId="24" borderId="16" xfId="17" applyFont="1" applyFill="1" applyBorder="1" applyAlignment="1">
      <alignment horizontal="center" vertical="center" wrapText="1"/>
    </xf>
    <xf numFmtId="0" fontId="10" fillId="24" borderId="17" xfId="17" applyFont="1" applyFill="1" applyBorder="1" applyAlignment="1">
      <alignment horizontal="center" vertical="center" wrapText="1"/>
    </xf>
    <xf numFmtId="0" fontId="10" fillId="24" borderId="28" xfId="17" applyFont="1" applyFill="1" applyBorder="1" applyAlignment="1">
      <alignment horizontal="center" vertical="center" wrapText="1"/>
    </xf>
    <xf numFmtId="0" fontId="10" fillId="24" borderId="29" xfId="17" applyFont="1" applyFill="1" applyBorder="1" applyAlignment="1">
      <alignment horizontal="center" vertical="center" wrapText="1"/>
    </xf>
    <xf numFmtId="0" fontId="10" fillId="24" borderId="30" xfId="17" applyFont="1" applyFill="1" applyBorder="1" applyAlignment="1">
      <alignment horizontal="center" vertical="center" wrapText="1"/>
    </xf>
    <xf numFmtId="0" fontId="10" fillId="21" borderId="0" xfId="19" applyFont="1" applyFill="1" applyProtection="1">
      <alignment vertical="center"/>
      <protection locked="0"/>
    </xf>
    <xf numFmtId="0" fontId="24" fillId="23" borderId="0" xfId="0" applyFont="1" applyFill="1" applyAlignment="1">
      <alignment horizontal="center" vertical="center"/>
    </xf>
    <xf numFmtId="0" fontId="22" fillId="24" borderId="14" xfId="24" applyFont="1" applyFill="1" applyBorder="1" applyAlignment="1">
      <alignment horizontal="left" vertical="center" wrapText="1"/>
    </xf>
    <xf numFmtId="164" fontId="21" fillId="24" borderId="9" xfId="21" applyNumberFormat="1" applyFont="1" applyFill="1" applyBorder="1" applyAlignment="1">
      <alignment horizontal="center" vertical="center"/>
    </xf>
    <xf numFmtId="0" fontId="23" fillId="24" borderId="10" xfId="14" applyFont="1" applyFill="1" applyBorder="1" applyAlignment="1">
      <alignment horizontal="left" vertical="center" wrapText="1"/>
    </xf>
    <xf numFmtId="164" fontId="21" fillId="24" borderId="9" xfId="22" applyNumberFormat="1" applyFont="1" applyFill="1" applyBorder="1" applyAlignment="1">
      <alignment horizontal="center" vertical="center" wrapText="1"/>
    </xf>
    <xf numFmtId="0" fontId="19" fillId="24" borderId="0" xfId="3" applyFont="1" applyFill="1" applyBorder="1" applyAlignment="1" applyProtection="1">
      <alignment horizontal="left" vertical="center"/>
      <protection locked="0"/>
    </xf>
    <xf numFmtId="0" fontId="20" fillId="24" borderId="0" xfId="3" applyFont="1" applyFill="1" applyBorder="1" applyAlignment="1" applyProtection="1">
      <alignment horizontal="left" vertical="center"/>
      <protection locked="0"/>
    </xf>
    <xf numFmtId="0" fontId="9" fillId="24" borderId="0" xfId="0" applyFont="1" applyFill="1" applyProtection="1">
      <alignment vertical="center"/>
      <protection locked="0"/>
    </xf>
    <xf numFmtId="0" fontId="15" fillId="24" borderId="0" xfId="3" applyFont="1" applyFill="1" applyBorder="1" applyAlignment="1" applyProtection="1">
      <alignment vertical="center"/>
      <protection locked="0"/>
    </xf>
    <xf numFmtId="0" fontId="11" fillId="24" borderId="0" xfId="1" applyFont="1" applyFill="1" applyBorder="1" applyAlignment="1" applyProtection="1">
      <alignment horizontal="left" vertical="center"/>
      <protection locked="0"/>
    </xf>
    <xf numFmtId="0" fontId="16" fillId="24" borderId="0" xfId="0" applyFont="1" applyFill="1" applyProtection="1">
      <alignment vertical="center"/>
      <protection locked="0"/>
    </xf>
    <xf numFmtId="0" fontId="16" fillId="24" borderId="0" xfId="0" applyFont="1" applyFill="1">
      <alignment vertical="center"/>
    </xf>
    <xf numFmtId="0" fontId="10" fillId="24" borderId="0" xfId="2" applyFont="1" applyFill="1" applyBorder="1" applyAlignment="1" applyProtection="1">
      <alignment horizontal="left" vertical="center"/>
      <protection locked="0"/>
    </xf>
    <xf numFmtId="0" fontId="16" fillId="24" borderId="0" xfId="0" applyFont="1" applyFill="1" applyAlignment="1">
      <alignment horizontal="right" vertical="center"/>
    </xf>
    <xf numFmtId="165" fontId="12" fillId="24" borderId="0" xfId="0" applyNumberFormat="1" applyFont="1" applyFill="1" applyProtection="1">
      <alignment vertical="center"/>
      <protection locked="0"/>
    </xf>
    <xf numFmtId="0" fontId="9" fillId="24" borderId="0" xfId="0" applyFont="1" applyFill="1" applyAlignment="1" applyProtection="1">
      <alignment horizontal="right" vertical="center"/>
      <protection locked="0"/>
    </xf>
    <xf numFmtId="0" fontId="12" fillId="24" borderId="0" xfId="0" applyFont="1" applyFill="1" applyProtection="1">
      <alignment vertical="center"/>
      <protection locked="0"/>
    </xf>
    <xf numFmtId="0" fontId="14" fillId="24" borderId="0" xfId="0" applyFont="1" applyFill="1" applyProtection="1">
      <alignment vertical="center"/>
      <protection locked="0"/>
    </xf>
    <xf numFmtId="0" fontId="29" fillId="23" borderId="0" xfId="4" applyFont="1" applyFill="1" applyBorder="1" applyAlignment="1" applyProtection="1">
      <alignment horizontal="center" vertical="center"/>
      <protection locked="0"/>
    </xf>
    <xf numFmtId="0" fontId="27" fillId="23" borderId="0" xfId="4" applyFont="1" applyFill="1" applyBorder="1" applyAlignment="1" applyProtection="1">
      <alignment horizontal="center" vertical="center"/>
    </xf>
    <xf numFmtId="0" fontId="30" fillId="22" borderId="31" xfId="4" applyFont="1" applyFill="1" applyBorder="1" applyAlignment="1" applyProtection="1">
      <alignment horizontal="center" vertical="center"/>
    </xf>
    <xf numFmtId="0" fontId="29" fillId="23" borderId="0" xfId="4" applyFont="1" applyFill="1" applyBorder="1" applyAlignment="1" applyProtection="1">
      <alignment horizontal="center" vertical="center"/>
    </xf>
  </cellXfs>
  <cellStyles count="25">
    <cellStyle name="20% - Accent1" xfId="8" builtinId="30" customBuiltin="1"/>
    <cellStyle name="20% - Accent2" xfId="11" builtinId="34" customBuiltin="1"/>
    <cellStyle name="40% - Accent1" xfId="20" builtinId="31"/>
    <cellStyle name="40% - Accent2" xfId="21" builtinId="35"/>
    <cellStyle name="40% - Accent3" xfId="22" builtinId="39"/>
    <cellStyle name="40% - Accent4" xfId="23" builtinId="43"/>
    <cellStyle name="60% - Accent1" xfId="9" builtinId="32" customBuiltin="1"/>
    <cellStyle name="60% - Accent2" xfId="12" builtinId="36" customBuiltin="1"/>
    <cellStyle name="60% - Accent3" xfId="14" builtinId="40" customBuiltin="1"/>
    <cellStyle name="60% - Accent5" xfId="24" builtinId="48"/>
    <cellStyle name="Accent1" xfId="7" builtinId="29" customBuiltin="1"/>
    <cellStyle name="Accent2" xfId="10" builtinId="33" customBuiltin="1"/>
    <cellStyle name="Accent3" xfId="13" builtinId="37" customBuiltin="1"/>
    <cellStyle name="Currency" xfId="6" builtinId="4"/>
    <cellStyle name="Date" xfId="16" xr:uid="{00000000-0005-0000-0000-00000E000000}"/>
    <cellStyle name="Explanatory Text" xfId="19" builtinId="53" customBuiltin="1"/>
    <cellStyle name="Heading 1" xfId="1" builtinId="16" customBuiltin="1"/>
    <cellStyle name="Heading 2" xfId="2" builtinId="17" customBuiltin="1"/>
    <cellStyle name="Heading 4" xfId="18" builtinId="19" customBuiltin="1"/>
    <cellStyle name="Input" xfId="3" builtinId="20"/>
    <cellStyle name="Month Heading" xfId="15" xr:uid="{00000000-0005-0000-0000-000014000000}"/>
    <cellStyle name="Normal" xfId="0" builtinId="0" customBuiltin="1"/>
    <cellStyle name="Subtitle" xfId="5" xr:uid="{00000000-0005-0000-0000-000016000000}"/>
    <cellStyle name="Table details" xfId="17" xr:uid="{00000000-0005-0000-0000-000017000000}"/>
    <cellStyle name="Title" xfId="4" builtinId="15" customBuiltin="1"/>
  </cellStyles>
  <dxfs count="80">
    <dxf>
      <numFmt numFmtId="32" formatCode="_(&quot;$&quot;* #,##0_);_(&quot;$&quot;* \(#,##0\);_(&quot;$&quot;* &quot;-&quot;_);_(@_)"/>
    </dxf>
    <dxf>
      <font>
        <strike val="0"/>
        <outline val="0"/>
        <shadow val="0"/>
        <u val="none"/>
        <vertAlign val="baseline"/>
        <sz val="11"/>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sz val="11"/>
        <color theme="1"/>
        <name val="Century Gothic"/>
        <family val="2"/>
        <scheme val="none"/>
      </font>
      <fill>
        <patternFill>
          <fgColor indexed="64"/>
          <bgColor theme="0"/>
        </patternFill>
      </fill>
    </dxf>
    <dxf>
      <font>
        <strike val="0"/>
        <outline val="0"/>
        <shadow val="0"/>
        <u val="none"/>
        <vertAlign val="baseline"/>
        <sz val="11"/>
        <color theme="1"/>
        <name val="Century Gothic"/>
        <family val="2"/>
        <scheme val="none"/>
      </font>
      <fill>
        <patternFill>
          <fgColor indexed="64"/>
          <bgColor theme="0"/>
        </patternFill>
      </fill>
      <alignment horizontal="center" vertical="center" textRotation="0" wrapText="0" indent="0" justifyLastLine="0" shrinkToFit="0" readingOrder="0"/>
    </dxf>
    <dxf>
      <font>
        <strike val="0"/>
        <outline val="0"/>
        <shadow val="0"/>
        <u val="none"/>
        <vertAlign val="baseline"/>
        <color theme="1"/>
        <name val="Century Gothic"/>
        <family val="2"/>
        <scheme val="none"/>
      </font>
      <fill>
        <patternFill>
          <fgColor indexed="64"/>
          <bgColor theme="0"/>
        </patternFill>
      </fill>
    </dxf>
    <dxf>
      <font>
        <strike val="0"/>
        <outline val="0"/>
        <shadow val="0"/>
        <u val="none"/>
        <vertAlign val="baseline"/>
        <sz val="11"/>
        <color theme="1"/>
        <name val="Century Gothic"/>
        <family val="2"/>
        <scheme val="none"/>
      </font>
      <fill>
        <patternFill>
          <fgColor indexed="64"/>
          <bgColor theme="0"/>
        </patternFill>
      </fill>
    </dxf>
    <dxf>
      <font>
        <b/>
        <strike val="0"/>
        <outline val="0"/>
        <shadow val="0"/>
        <u val="none"/>
        <vertAlign val="baseline"/>
        <sz val="11"/>
        <color theme="0"/>
        <name val="Century Gothic"/>
        <family val="2"/>
        <scheme val="none"/>
      </font>
      <fill>
        <patternFill patternType="solid">
          <fgColor indexed="64"/>
          <bgColor rgb="FFAC927E"/>
        </patternFill>
      </fill>
    </dxf>
    <dxf>
      <font>
        <strike val="0"/>
        <outline val="0"/>
        <shadow val="0"/>
        <u val="none"/>
        <vertAlign val="baseline"/>
        <color theme="1"/>
        <name val="Century Gothic"/>
        <family val="2"/>
        <scheme val="none"/>
      </font>
      <fill>
        <patternFill>
          <fgColor indexed="64"/>
          <bgColor theme="0"/>
        </patternFill>
      </fill>
      <alignment horizontal="center" vertical="center" textRotation="0" wrapText="0" indent="0" justifyLastLine="0" shrinkToFit="0" readingOrder="0"/>
    </dxf>
    <dxf>
      <font>
        <strike val="0"/>
        <outline val="0"/>
        <shadow val="0"/>
        <u val="none"/>
        <vertAlign val="baseline"/>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color theme="1"/>
        <name val="Century Gothic"/>
        <family val="2"/>
        <scheme val="none"/>
      </font>
      <fill>
        <patternFill>
          <fgColor indexed="64"/>
          <bgColor theme="0"/>
        </patternFill>
      </fill>
      <alignment horizontal="center" vertical="center" textRotation="0" indent="0" justifyLastLine="0" shrinkToFit="0" readingOrder="0"/>
    </dxf>
    <dxf>
      <font>
        <strike val="0"/>
        <outline val="0"/>
        <shadow val="0"/>
        <u val="none"/>
        <vertAlign val="baseline"/>
        <color theme="1"/>
        <name val="Century Gothic"/>
        <family val="2"/>
        <scheme val="none"/>
      </font>
      <fill>
        <patternFill>
          <fgColor indexed="64"/>
          <bgColor theme="0"/>
        </patternFill>
      </fill>
      <alignment horizontal="center" vertical="center" textRotation="0" indent="0" justifyLastLine="0" shrinkToFit="0" readingOrder="0"/>
    </dxf>
    <dxf>
      <font>
        <b/>
        <strike val="0"/>
        <outline val="0"/>
        <shadow val="0"/>
        <u val="none"/>
        <vertAlign val="baseline"/>
        <sz val="11"/>
        <color theme="0"/>
        <name val="Century Gothic"/>
        <family val="2"/>
        <scheme val="none"/>
      </font>
      <fill>
        <patternFill patternType="solid">
          <fgColor indexed="64"/>
          <bgColor rgb="FFAC927E"/>
        </patternFill>
      </fill>
      <alignment horizontal="center" vertical="center" textRotation="0" indent="0" justifyLastLine="0" shrinkToFit="0" readingOrder="0"/>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right style="medium">
          <color theme="0"/>
        </right>
        <top style="medium">
          <color theme="0"/>
        </top>
        <bottom style="medium">
          <color theme="0"/>
        </bottom>
        <vertical style="medium">
          <color theme="0"/>
        </vertical>
        <horizontal style="medium">
          <color theme="0"/>
        </horizontal>
      </border>
    </dxf>
    <dxf>
      <font>
        <strike val="0"/>
        <outline val="0"/>
        <shadow val="0"/>
        <u val="none"/>
        <vertAlign val="baseline"/>
        <name val="Century Gothic"/>
        <family val="2"/>
        <scheme val="none"/>
      </font>
      <fill>
        <patternFill patternType="solid">
          <fgColor indexed="64"/>
          <bgColor theme="0"/>
        </patternFill>
      </fill>
      <alignment horizontal="center" vertical="center" textRotation="0" indent="0" justifyLastLine="0" shrinkToFit="0" readingOrder="0"/>
      <border diagonalUp="0" diagonalDown="0">
        <left style="medium">
          <color theme="0"/>
        </left>
        <right style="medium">
          <color theme="0"/>
        </right>
        <top/>
        <bottom/>
        <vertical style="medium">
          <color theme="0"/>
        </vertical>
        <horizontal style="medium">
          <color theme="0"/>
        </horizontal>
      </border>
    </dxf>
    <dxf>
      <border diagonalUp="0" diagonalDown="0">
        <left style="medium">
          <color theme="0"/>
        </left>
        <right style="medium">
          <color theme="0"/>
        </right>
        <top style="medium">
          <color theme="0"/>
        </top>
        <bottom style="medium">
          <color theme="0"/>
        </bottom>
      </border>
    </dxf>
    <dxf>
      <font>
        <strike val="0"/>
        <outline val="0"/>
        <shadow val="0"/>
        <u val="none"/>
        <vertAlign val="baseline"/>
        <sz val="11"/>
        <color theme="1"/>
        <name val="Century Gothic"/>
        <family val="2"/>
        <scheme val="none"/>
      </font>
      <fill>
        <patternFill patternType="solid">
          <fgColor indexed="64"/>
          <bgColor theme="0"/>
        </patternFill>
      </fill>
      <alignment horizontal="center" vertical="center" textRotation="0" indent="0" justifyLastLine="0" shrinkToFit="0" readingOrder="0"/>
    </dxf>
    <dxf>
      <border>
        <bottom style="medium">
          <color theme="0"/>
        </bottom>
      </border>
    </dxf>
    <dxf>
      <font>
        <b/>
        <strike val="0"/>
        <outline val="0"/>
        <shadow val="0"/>
        <u val="none"/>
        <vertAlign val="baseline"/>
        <sz val="12"/>
        <color theme="0"/>
        <name val="Century Gothic"/>
        <family val="2"/>
        <scheme val="none"/>
      </font>
      <fill>
        <patternFill patternType="solid">
          <fgColor indexed="64"/>
          <bgColor rgb="FFAC927E"/>
        </patternFill>
      </fill>
      <alignment horizontal="center" vertical="center" textRotation="0" indent="0" justifyLastLine="0" shrinkToFit="0" readingOrder="0"/>
      <border diagonalUp="0" diagonalDown="0" outline="0">
        <left style="medium">
          <color theme="0"/>
        </left>
        <right style="medium">
          <color theme="0"/>
        </right>
        <top/>
        <bottom/>
      </border>
    </dxf>
    <dxf>
      <font>
        <strike val="0"/>
        <outline val="0"/>
        <shadow val="0"/>
        <u val="none"/>
        <vertAlign val="baseline"/>
        <name val="Century Gothic"/>
        <family val="2"/>
        <scheme val="none"/>
      </font>
      <fill>
        <patternFill patternType="solid">
          <fgColor indexed="64"/>
          <bgColor rgb="FFF5F5F5"/>
        </patternFill>
      </fill>
      <alignment vertical="center" textRotation="0" indent="0" justifyLastLine="0" shrinkToFit="0" readingOrder="0"/>
      <border diagonalUp="0" diagonalDown="0" outline="0">
        <left style="medium">
          <color rgb="FFF5F5F5"/>
        </left>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strike val="0"/>
        <outline val="0"/>
        <shadow val="0"/>
        <u val="none"/>
        <vertAlign val="baseline"/>
        <sz val="12"/>
        <color theme="1"/>
        <name val="Century Gothic"/>
        <family val="2"/>
        <scheme val="none"/>
      </font>
      <fill>
        <patternFill patternType="solid">
          <fgColor indexed="64"/>
          <bgColor rgb="FFEB4747"/>
        </patternFill>
      </fill>
      <alignment horizontal="center" vertical="center" textRotation="0" wrapText="0" indent="0" justifyLastLine="0" shrinkToFit="0" readingOrder="0"/>
      <border diagonalUp="0" diagonalDown="0" outline="0">
        <left style="medium">
          <color rgb="FFF5F5F5"/>
        </left>
        <right style="medium">
          <color rgb="FFF5F5F5"/>
        </right>
        <top style="medium">
          <color rgb="FFF5F5F5"/>
        </top>
        <bottom style="medium">
          <color rgb="FFF5F5F5"/>
        </bottom>
      </border>
    </dxf>
    <dxf>
      <font>
        <b/>
        <strike val="0"/>
        <outline val="0"/>
        <shadow val="0"/>
        <u val="none"/>
        <vertAlign val="baseline"/>
        <sz val="12"/>
        <name val="Century Gothic"/>
        <family val="2"/>
        <scheme val="none"/>
      </font>
      <alignment vertical="center" textRotation="0" indent="0" justifyLastLine="0" shrinkToFit="0" readingOrder="0"/>
      <border diagonalUp="0" diagonalDown="0" outline="0">
        <left/>
        <right style="medium">
          <color rgb="FFF5F5F5"/>
        </right>
        <top style="medium">
          <color rgb="FFF5F5F5"/>
        </top>
        <bottom style="medium">
          <color rgb="FFF5F5F5"/>
        </bottom>
      </border>
    </dxf>
    <dxf>
      <border>
        <top style="medium">
          <color rgb="FFF5F5F5"/>
        </top>
      </border>
    </dxf>
    <dxf>
      <border diagonalUp="0" diagonalDown="0">
        <left style="medium">
          <color rgb="FFF5F5F5"/>
        </left>
        <right style="medium">
          <color rgb="FFF5F5F5"/>
        </right>
        <top style="medium">
          <color rgb="FFF5F5F5"/>
        </top>
        <bottom style="medium">
          <color rgb="FFF5F5F5"/>
        </bottom>
      </border>
    </dxf>
    <dxf>
      <font>
        <strike val="0"/>
        <outline val="0"/>
        <shadow val="0"/>
        <u val="none"/>
        <vertAlign val="baseline"/>
        <name val="Century Gothic"/>
        <family val="2"/>
        <scheme val="none"/>
      </font>
      <alignment vertical="center" textRotation="0" indent="0" justifyLastLine="0" shrinkToFit="0" readingOrder="0"/>
    </dxf>
    <dxf>
      <font>
        <strike val="0"/>
        <outline val="0"/>
        <shadow val="0"/>
        <u val="none"/>
        <vertAlign val="baseline"/>
        <name val="Century Gothic"/>
        <family val="2"/>
        <scheme val="none"/>
      </font>
      <alignment horizontal="center" vertical="center" textRotation="0" wrapText="0" indent="0" justifyLastLine="0" shrinkToFit="0" readingOrder="0"/>
    </dxf>
    <dxf>
      <font>
        <color theme="4"/>
      </font>
    </dxf>
    <dxf>
      <fill>
        <patternFill patternType="none">
          <bgColor auto="1"/>
        </patternFill>
      </fill>
    </dxf>
    <dxf>
      <font>
        <b/>
        <i val="0"/>
        <sz val="11"/>
        <color theme="1" tint="0.34998626667073579"/>
        <name val="Franklin Gothic Book"/>
        <scheme val="minor"/>
      </font>
      <border>
        <vertical/>
        <horizontal/>
      </border>
    </dxf>
    <dxf>
      <font>
        <color theme="1" tint="0.34998626667073579"/>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79995117038483843"/>
          <bgColor theme="5" tint="0.7999816888943144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39991454817346722"/>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0" tint="-0.14999847407452621"/>
          <bgColor theme="0" tint="-0.14999847407452621"/>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4" tint="0.39988402966399123"/>
          <bgColor theme="4" tint="0.79998168889431442"/>
        </patternFill>
      </fill>
      <border>
        <left/>
        <right/>
        <top style="medium">
          <color theme="0"/>
        </top>
        <bottom style="medium">
          <color theme="0"/>
        </bottom>
        <vertical style="medium">
          <color theme="0"/>
        </vertical>
        <horizontal style="medium">
          <color theme="0"/>
        </horizontal>
      </border>
    </dxf>
    <dxf>
      <font>
        <b/>
        <color theme="0"/>
      </font>
    </dxf>
    <dxf>
      <fill>
        <patternFill>
          <bgColor theme="4" tint="0.79998168889431442"/>
        </patternFill>
      </fill>
      <border>
        <left/>
        <right/>
        <top style="medium">
          <color theme="0"/>
        </top>
        <bottom style="medium">
          <color theme="0"/>
        </bottom>
        <vertical style="medium">
          <color theme="0"/>
        </vertical>
        <horizontal style="medium">
          <color theme="0"/>
        </horizontal>
      </border>
    </dxf>
    <dxf>
      <font>
        <b/>
        <i val="0"/>
        <color theme="3"/>
      </font>
      <fill>
        <patternFill>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auto="1"/>
          <bgColor theme="4" tint="0.39994506668294322"/>
        </patternFill>
      </fill>
      <border>
        <left/>
        <right style="thick">
          <color theme="0"/>
        </right>
        <top/>
        <bottom style="thick">
          <color theme="1" tint="0.499984740745262"/>
        </bottom>
        <vertical/>
        <horizontal style="thin">
          <color theme="4" tint="-0.249977111117893"/>
        </horizontal>
      </border>
    </dxf>
    <dxf>
      <font>
        <b val="0"/>
        <i val="0"/>
        <strike val="0"/>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5"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5" tint="0.79998168889431442"/>
        </patternFill>
      </fill>
      <border>
        <left/>
        <right/>
        <top style="medium">
          <color theme="0"/>
        </top>
        <bottom style="medium">
          <color theme="0"/>
        </bottom>
        <vertical style="medium">
          <color theme="0"/>
        </vertical>
        <horizontal style="medium">
          <color theme="0"/>
        </horizontal>
      </border>
    </dxf>
    <dxf>
      <font>
        <b/>
        <i val="0"/>
        <sz val="11"/>
        <color theme="1" tint="0.34998626667073579"/>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8"/>
        <color theme="1" tint="0.34998626667073579"/>
        <name val="Franklin Gothic Book"/>
        <scheme val="minor"/>
      </font>
      <fill>
        <patternFill>
          <bgColor theme="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color theme="3" tint="0.24994659260841701"/>
      </font>
      <fill>
        <patternFill>
          <bgColor theme="4" tint="0.79998168889431442"/>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4"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3" tint="0.24994659260841701"/>
      </font>
      <fill>
        <patternFill patternType="none">
          <fgColor auto="1"/>
          <bgColor auto="1"/>
        </patternFill>
      </fill>
      <border>
        <left/>
        <right style="medium">
          <color theme="0"/>
        </right>
        <top style="medium">
          <color theme="0"/>
        </top>
        <bottom style="medium">
          <color theme="0"/>
        </bottom>
        <vertical style="medium">
          <color theme="0"/>
        </vertical>
        <horizontal style="medium">
          <color theme="0"/>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6"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6" tint="0.79998168889431442"/>
        </patternFill>
      </fill>
      <border>
        <left/>
        <right style="medium">
          <color theme="0"/>
        </right>
        <top style="medium">
          <color theme="0"/>
        </top>
        <bottom style="medium">
          <color theme="0"/>
        </bottom>
        <vertical style="medium">
          <color theme="0"/>
        </vertical>
        <horizontal style="medium">
          <color theme="0"/>
        </horizontal>
      </border>
    </dxf>
    <dxf>
      <font>
        <color theme="0"/>
      </font>
      <fill>
        <patternFill>
          <bgColor theme="0"/>
        </patternFill>
      </fill>
      <border>
        <left style="thick">
          <color theme="0"/>
        </left>
        <bottom style="thick">
          <color theme="0"/>
        </bottom>
      </border>
    </dxf>
    <dxf>
      <font>
        <color theme="0"/>
      </font>
      <fill>
        <patternFill>
          <bgColor theme="0"/>
        </patternFill>
      </fill>
      <border>
        <right style="thick">
          <color theme="0"/>
        </right>
        <bottom style="thick">
          <color theme="0"/>
        </bottom>
      </border>
    </dxf>
    <dxf>
      <fill>
        <patternFill patternType="none">
          <bgColor auto="1"/>
        </patternFill>
      </fill>
      <border>
        <left style="thick">
          <color theme="0"/>
        </left>
      </border>
    </dxf>
    <dxf>
      <font>
        <b val="0"/>
        <i val="0"/>
        <color theme="0"/>
      </font>
      <fill>
        <patternFill>
          <bgColor theme="0" tint="-0.49998474074526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none">
          <fgColor auto="1"/>
          <bgColor auto="1"/>
        </patternFill>
      </fill>
      <border>
        <left/>
        <right/>
        <top style="medium">
          <color theme="0"/>
        </top>
        <bottom style="medium">
          <color theme="0"/>
        </bottom>
        <vertical style="medium">
          <color theme="0"/>
        </vertical>
        <horizontal style="medium">
          <color theme="0"/>
        </horizontal>
      </border>
    </dxf>
  </dxfs>
  <tableStyles count="8" defaultTableStyle="Income" defaultPivotStyle="Semi Budget PivotTable">
    <tableStyle name="Dashboard" pivot="0" count="5" xr9:uid="{00000000-0011-0000-FFFF-FFFF00000000}">
      <tableStyleElement type="wholeTable" dxfId="79"/>
      <tableStyleElement type="headerRow" dxfId="78"/>
      <tableStyleElement type="lastColumn" dxfId="77"/>
      <tableStyleElement type="firstHeaderCell" dxfId="76"/>
      <tableStyleElement type="lastHeaderCell" dxfId="75"/>
    </tableStyle>
    <tableStyle name="Data Lists" pivot="0" count="3" xr9:uid="{00000000-0011-0000-FFFF-FFFF01000000}">
      <tableStyleElement type="wholeTable" dxfId="74"/>
      <tableStyleElement type="headerRow" dxfId="73"/>
      <tableStyleElement type="firstRowStripe" dxfId="72"/>
    </tableStyle>
    <tableStyle name="Expenditures" pivot="0" count="3" xr9:uid="{00000000-0011-0000-FFFF-FFFF02000000}">
      <tableStyleElement type="wholeTable" dxfId="71"/>
      <tableStyleElement type="headerRow" dxfId="70"/>
      <tableStyleElement type="firstRowStripe" dxfId="69"/>
    </tableStyle>
    <tableStyle name="Home Budget Slicers" pivot="0" table="0" count="10" xr9:uid="{00000000-0011-0000-FFFF-FFFF03000000}">
      <tableStyleElement type="wholeTable" dxfId="68"/>
      <tableStyleElement type="headerRow" dxfId="67"/>
    </tableStyle>
    <tableStyle name="Income" pivot="0" count="3" xr9:uid="{00000000-0011-0000-FFFF-FFFF04000000}">
      <tableStyleElement type="wholeTable" dxfId="66"/>
      <tableStyleElement type="headerRow" dxfId="65"/>
      <tableStyleElement type="firstRowStripe" dxfId="64"/>
    </tableStyle>
    <tableStyle name="Semi Budget PivotTable" table="0" count="12" xr9:uid="{00000000-0011-0000-FFFF-FFFF05000000}">
      <tableStyleElement type="wholeTable" dxfId="63"/>
      <tableStyleElement type="headerRow" dxfId="62"/>
      <tableStyleElement type="totalRow" dxfId="61"/>
      <tableStyleElement type="firstRowStripe" dxfId="60"/>
      <tableStyleElement type="firstHeaderCell" dxfId="59"/>
      <tableStyleElement type="firstSubtotalRow" dxfId="58"/>
      <tableStyleElement type="secondSubtotalRow" dxfId="57"/>
      <tableStyleElement type="firstColumnSubheading" dxfId="56"/>
      <tableStyleElement type="firstRowSubheading" dxfId="55"/>
      <tableStyleElement type="secondRowSubheading" dxfId="54"/>
      <tableStyleElement type="pageFieldLabels" dxfId="53"/>
      <tableStyleElement type="pageFieldValues" dxfId="52"/>
    </tableStyle>
    <tableStyle name="Semi Monthly Budget Timeline" pivot="0" table="0" count="9" xr9:uid="{00000000-0011-0000-FFFF-FFFF06000000}">
      <tableStyleElement type="wholeTable" dxfId="51"/>
      <tableStyleElement type="headerRow" dxfId="50"/>
    </tableStyle>
    <tableStyle name="Slicer Style 1" pivot="0" table="0" count="1" xr9:uid="{00000000-0011-0000-FFFF-FFFF07000000}">
      <tableStyleElement type="wholeTable" dxfId="49"/>
    </tableStyle>
  </tableStyles>
  <colors>
    <mruColors>
      <color rgb="FFCEBBAE"/>
      <color rgb="FFAC927E"/>
      <color rgb="FFEFE9E5"/>
      <color rgb="FF6D5443"/>
      <color rgb="FF377D71"/>
      <color rgb="FFFBC5C5"/>
      <color rgb="FFCC0099"/>
      <color rgb="FFFEFCF4"/>
      <color rgb="FFE7E98F"/>
      <color rgb="FFEB4747"/>
    </mruColors>
  </colors>
  <extLst>
    <ext xmlns:x14="http://schemas.microsoft.com/office/spreadsheetml/2009/9/main" uri="{46F421CA-312F-682f-3DD2-61675219B42D}">
      <x14:dxfs count="8">
        <dxf>
          <font>
            <b/>
            <i val="0"/>
            <sz val="8"/>
            <color theme="0" tint="-0.24994659260841701"/>
            <name val="Franklin Gothic Book"/>
            <scheme val="minor"/>
          </font>
          <fill>
            <patternFill patternType="solid">
              <fgColor auto="1"/>
              <bgColor theme="0" tint="-0.14996795556505021"/>
            </patternFill>
          </fill>
          <border>
            <left style="thin">
              <color theme="5"/>
            </left>
            <right style="thin">
              <color theme="5"/>
            </right>
            <top style="thin">
              <color theme="5"/>
            </top>
            <bottom style="thin">
              <color theme="5"/>
            </bottom>
            <vertical/>
            <horizontal/>
          </border>
        </dxf>
        <dxf>
          <font>
            <color theme="0" tint="-0.24994659260841701"/>
          </font>
          <fill>
            <patternFill>
              <bgColor theme="0" tint="-0.14996795556505021"/>
            </patternFill>
          </fill>
        </dxf>
        <dxf>
          <font>
            <b/>
            <i val="0"/>
            <sz val="8"/>
            <color theme="3"/>
            <name val="Franklin Gothic Book"/>
            <scheme val="minor"/>
          </font>
          <fill>
            <patternFill patternType="solid">
              <fgColor auto="1"/>
              <bgColor theme="4" tint="0.79998168889431442"/>
            </patternFill>
          </fill>
          <border>
            <left style="thin">
              <color theme="5"/>
            </left>
            <right style="thin">
              <color theme="5"/>
            </right>
            <top style="thin">
              <color theme="5"/>
            </top>
            <bottom style="thin">
              <color theme="5"/>
            </bottom>
            <vertical/>
            <horizontal/>
          </border>
        </dxf>
        <dxf>
          <font>
            <color theme="3"/>
          </font>
          <fill>
            <patternFill>
              <bgColor theme="4" tint="0.79998168889431442"/>
            </patternFill>
          </fill>
        </dxf>
        <dxf>
          <font>
            <b/>
            <i val="0"/>
            <sz val="8"/>
            <color theme="0" tint="-0.24994659260841701"/>
            <name val="Franklin Gothic Book"/>
            <scheme val="minor"/>
          </font>
          <fill>
            <patternFill patternType="solid">
              <fgColor theme="4" tint="0.79989013336588644"/>
              <bgColor theme="0" tint="-0.14996795556505021"/>
            </patternFill>
          </fill>
          <border>
            <left style="thin">
              <color theme="0"/>
            </left>
            <right style="thin">
              <color theme="0"/>
            </right>
            <top style="thin">
              <color theme="0"/>
            </top>
            <bottom style="thin">
              <color theme="0"/>
            </bottom>
            <vertical/>
            <horizontal/>
          </border>
        </dxf>
        <dxf>
          <font>
            <b/>
            <i val="0"/>
            <sz val="8"/>
            <color theme="1" tint="0.34998626667073579"/>
            <name val="Franklin Gothic Book"/>
            <scheme val="minor"/>
          </font>
          <fill>
            <patternFill patternType="solid">
              <fgColor auto="1"/>
              <bgColor theme="4" tint="0.79998168889431442"/>
            </patternFill>
          </fill>
          <border>
            <left style="thin">
              <color theme="4"/>
            </left>
            <right style="thin">
              <color theme="4"/>
            </right>
            <top style="thin">
              <color theme="4"/>
            </top>
            <bottom style="thin">
              <color theme="4"/>
            </bottom>
            <vertical/>
            <horizontal/>
          </border>
        </dxf>
        <dxf>
          <font>
            <color theme="0" tint="-0.24994659260841701"/>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dxf>
          <font>
            <b/>
            <i val="0"/>
            <sz val="8"/>
            <color theme="1" tint="0.34998626667073579"/>
            <name val="Franklin Gothic Book"/>
            <scheme val="minor"/>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x14:dxfs>
    </ext>
    <ext xmlns:x14="http://schemas.microsoft.com/office/spreadsheetml/2009/9/main" uri="{EB79DEF2-80B8-43e5-95BD-54CBDDF9020C}">
      <x14:slicerStyles defaultSlicerStyle="Home Budget Slicers">
        <x14:slicerStyle name="Home Budget Slicer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Slicer Style 1"/>
      </x14:slicerStyles>
    </ext>
    <ext xmlns:x15="http://schemas.microsoft.com/office/spreadsheetml/2010/11/main" uri="{A0A4C193-F2C1-4fcb-8827-314CF55A85BB}">
      <x15:dxfs count="7">
        <dxf>
          <fill>
            <patternFill patternType="solid">
              <fgColor theme="4" tint="0.39997558519241921"/>
              <bgColor theme="4" tint="0.39997558519241921"/>
            </patternFill>
          </fill>
          <border>
            <vertical/>
            <horizontal/>
          </border>
        </dxf>
        <dxf>
          <fill>
            <gradientFill degree="90">
              <stop position="0">
                <color theme="0" tint="-0.14999847407452621"/>
              </stop>
              <stop position="1">
                <color theme="0" tint="-0.14999847407452621"/>
              </stop>
            </gradientFill>
          </fill>
          <border>
            <vertical/>
            <horizontal/>
          </border>
        </dxf>
        <dxf>
          <fill>
            <gradientFill degree="90">
              <stop position="0">
                <color theme="4" tint="0.59999389629810485"/>
              </stop>
              <stop position="1">
                <color theme="4"/>
              </stop>
            </gradientFill>
          </fill>
          <border>
            <vertical/>
            <horizontal/>
          </border>
        </dxf>
        <dxf>
          <font>
            <sz val="9"/>
            <color theme="1" tint="0.34998626667073579"/>
          </font>
          <border>
            <left/>
            <right/>
            <top/>
            <bottom/>
            <vertical/>
            <horizontal/>
          </border>
        </dxf>
        <dxf>
          <font>
            <sz val="9"/>
            <color theme="1" tint="0.34998626667073579"/>
          </font>
          <border>
            <left/>
            <right/>
            <top/>
            <bottom/>
            <vertical/>
            <horizontal/>
          </border>
        </dxf>
        <dxf>
          <font>
            <b/>
            <i val="0"/>
            <sz val="9"/>
            <color theme="1" tint="0.34998626667073579"/>
          </font>
          <border>
            <left/>
            <right/>
            <top/>
            <bottom/>
            <vertical/>
            <horizontal/>
          </border>
        </dxf>
        <dxf>
          <font>
            <b/>
            <i val="0"/>
            <sz val="10"/>
            <color theme="1" tint="0.34998626667073579"/>
          </font>
          <border>
            <left/>
            <right/>
            <top/>
            <bottom/>
            <vertical/>
            <horizontal/>
          </border>
        </dxf>
      </x15:dxfs>
    </ext>
    <ext xmlns:x15="http://schemas.microsoft.com/office/spreadsheetml/2010/11/main" uri="{9260A510-F301-46a8-8635-F512D64BE5F5}">
      <x15:timelineStyles defaultTimelineStyle="Semi Monthly Budget Timeline">
        <x15:timelineStyle name="Semi Monthly Budge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341919618460902E-2"/>
          <c:y val="0"/>
          <c:w val="0.90931616076307797"/>
          <c:h val="0.80235001801069095"/>
        </c:manualLayout>
      </c:layout>
      <c:barChart>
        <c:barDir val="bar"/>
        <c:grouping val="stacked"/>
        <c:varyColors val="0"/>
        <c:ser>
          <c:idx val="0"/>
          <c:order val="0"/>
          <c:tx>
            <c:strRef>
              <c:f>Dashboard!$A$4</c:f>
              <c:strCache>
                <c:ptCount val="1"/>
                <c:pt idx="0">
                  <c:v>MONTH TOTALS</c:v>
                </c:pt>
              </c:strCache>
            </c:strRef>
          </c:tx>
          <c:spPr>
            <a:solidFill>
              <a:srgbClr val="CEBBAE"/>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extLst>
              <c:ext xmlns:c16="http://schemas.microsoft.com/office/drawing/2014/chart" uri="{C3380CC4-5D6E-409C-BE32-E72D297353CC}">
                <c16:uniqueId val="{00000001-6A13-4EC3-9B00-29EEAEB2F423}"/>
              </c:ext>
            </c:extLst>
          </c:dPt>
          <c:dPt>
            <c:idx val="1"/>
            <c:invertIfNegative val="0"/>
            <c:bubble3D val="0"/>
            <c:extLst>
              <c:ext xmlns:c16="http://schemas.microsoft.com/office/drawing/2014/chart" uri="{C3380CC4-5D6E-409C-BE32-E72D297353CC}">
                <c16:uniqueId val="{00000003-6A13-4EC3-9B00-29EEAEB2F423}"/>
              </c:ext>
            </c:extLst>
          </c:dPt>
          <c:dLbls>
            <c:dLbl>
              <c:idx val="0"/>
              <c:tx>
                <c:strRef>
                  <c:f>Dashboard!$C$5</c:f>
                  <c:strCache>
                    <c:ptCount val="1"/>
                    <c:pt idx="0">
                      <c:v>$4,092</c:v>
                    </c:pt>
                  </c:strCache>
                </c:strRef>
              </c:tx>
              <c:numFmt formatCode="&quot;$&quot;#,##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{EEDF2C47-DA58-4BC6-AB8C-9BEBE5AAF585}</c15:txfldGUID>
                      <c15:f>Dashboard!$C$5</c15:f>
                      <c15:dlblFieldTableCache>
                        <c:ptCount val="1"/>
                        <c:pt idx="0">
                          <c:v>$4,092</c:v>
                        </c:pt>
                      </c15:dlblFieldTableCache>
                    </c15:dlblFTEntry>
                  </c15:dlblFieldTable>
                  <c15:showDataLabelsRange val="0"/>
                </c:ext>
                <c:ext xmlns:c16="http://schemas.microsoft.com/office/drawing/2014/chart" uri="{C3380CC4-5D6E-409C-BE32-E72D297353CC}">
                  <c16:uniqueId val="{00000001-6A13-4EC3-9B00-29EEAEB2F423}"/>
                </c:ext>
              </c:extLst>
            </c:dLbl>
            <c:dLbl>
              <c:idx val="1"/>
              <c:tx>
                <c:strRef>
                  <c:f>Dashboard!$C$6</c:f>
                  <c:strCache>
                    <c:ptCount val="1"/>
                    <c:pt idx="0">
                      <c:v>$9,300</c:v>
                    </c:pt>
                  </c:strCache>
                </c:strRef>
              </c:tx>
              <c:numFmt formatCode="&quot;$&quot;#,##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{5574D9FA-2A6E-4AEB-B680-16987CEAE997}</c15:txfldGUID>
                      <c15:f>Dashboard!$C$6</c15:f>
                      <c15:dlblFieldTableCache>
                        <c:ptCount val="1"/>
                        <c:pt idx="0">
                          <c:v>$9,300</c:v>
                        </c:pt>
                      </c15:dlblFieldTableCache>
                    </c15:dlblFTEntry>
                  </c15:dlblFieldTable>
                  <c15:showDataLabelsRange val="0"/>
                </c:ext>
                <c:ext xmlns:c16="http://schemas.microsoft.com/office/drawing/2014/chart" uri="{C3380CC4-5D6E-409C-BE32-E72D297353CC}">
                  <c16:uniqueId val="{00000003-6A13-4EC3-9B00-29EEAEB2F423}"/>
                </c:ext>
              </c:extLst>
            </c:dLbl>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Dashboard!$A$5:$A$6</c:f>
              <c:strCache>
                <c:ptCount val="2"/>
                <c:pt idx="0">
                  <c:v>INCOME</c:v>
                </c:pt>
                <c:pt idx="1">
                  <c:v>EXPENDITURES</c:v>
                </c:pt>
              </c:strCache>
            </c:strRef>
          </c:cat>
          <c:val>
            <c:numRef>
              <c:f>Dashboard!$C$5:$C$6</c:f>
              <c:numCache>
                <c:formatCode>"$"#,##0</c:formatCode>
                <c:ptCount val="2"/>
                <c:pt idx="0">
                  <c:v>4092</c:v>
                </c:pt>
                <c:pt idx="1">
                  <c:v>9300</c:v>
                </c:pt>
              </c:numCache>
            </c:numRef>
          </c:val>
          <c:extLst>
            <c:ext xmlns:c16="http://schemas.microsoft.com/office/drawing/2014/chart" uri="{C3380CC4-5D6E-409C-BE32-E72D297353CC}">
              <c16:uniqueId val="{00000004-6A13-4EC3-9B00-29EEAEB2F423}"/>
            </c:ext>
          </c:extLst>
        </c:ser>
        <c:dLbls>
          <c:dLblPos val="inBase"/>
          <c:showLegendKey val="0"/>
          <c:showVal val="1"/>
          <c:showCatName val="0"/>
          <c:showSerName val="0"/>
          <c:showPercent val="0"/>
          <c:showBubbleSize val="0"/>
        </c:dLbls>
        <c:gapWidth val="150"/>
        <c:overlap val="100"/>
        <c:axId val="-1860767168"/>
        <c:axId val="-1860764416"/>
      </c:barChart>
      <c:catAx>
        <c:axId val="-1860767168"/>
        <c:scaling>
          <c:orientation val="minMax"/>
        </c:scaling>
        <c:delete val="0"/>
        <c:axPos val="l"/>
        <c:numFmt formatCode="General" sourceLinked="0"/>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60764416"/>
        <c:crosses val="autoZero"/>
        <c:auto val="1"/>
        <c:lblAlgn val="ctr"/>
        <c:lblOffset val="100"/>
        <c:noMultiLvlLbl val="0"/>
      </c:catAx>
      <c:valAx>
        <c:axId val="-1860764416"/>
        <c:scaling>
          <c:orientation val="minMax"/>
        </c:scaling>
        <c:delete val="0"/>
        <c:axPos val="b"/>
        <c:majorGridlines>
          <c:spPr>
            <a:ln w="9525" cap="flat" cmpd="sng" algn="ctr">
              <a:solidFill>
                <a:schemeClr val="lt1">
                  <a:lumMod val="95000"/>
                  <a:alpha val="10000"/>
                </a:schemeClr>
              </a:solidFill>
              <a:round/>
            </a:ln>
            <a:effectLst/>
          </c:spPr>
        </c:majorGridlines>
        <c:numFmt formatCode="&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60767168"/>
        <c:crosses val="autoZero"/>
        <c:crossBetween val="between"/>
      </c:valAx>
      <c:spPr>
        <a:noFill/>
        <a:ln>
          <a:noFill/>
        </a:ln>
        <a:effectLst/>
      </c:spPr>
    </c:plotArea>
    <c:plotVisOnly val="1"/>
    <c:dispBlanksAs val="gap"/>
    <c:showDLblsOverMax val="0"/>
  </c:chart>
  <c:spPr>
    <a:solidFill>
      <a:srgbClr val="AC927E"/>
    </a:solidFill>
    <a:ln>
      <a:noFill/>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3.73988456500738E-2"/>
          <c:y val="8.7619215119552705E-3"/>
          <c:w val="0.88491656019730502"/>
          <c:h val="0.861900469704318"/>
        </c:manualLayout>
      </c:layout>
      <c:barChart>
        <c:barDir val="bar"/>
        <c:grouping val="stacked"/>
        <c:varyColors val="0"/>
        <c:ser>
          <c:idx val="0"/>
          <c:order val="0"/>
          <c:tx>
            <c:strRef>
              <c:f>Dashboard!$H$4</c:f>
              <c:strCache>
                <c:ptCount val="1"/>
                <c:pt idx="0">
                  <c:v>ANNUAL TOTALS</c:v>
                </c:pt>
              </c:strCache>
            </c:strRef>
          </c:tx>
          <c:spPr>
            <a:solidFill>
              <a:srgbClr val="CEBBAE"/>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0"/>
            <c:invertIfNegative val="0"/>
            <c:bubble3D val="0"/>
            <c:spPr>
              <a:solidFill>
                <a:srgbClr val="CEBBAE"/>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E547-40B9-8668-D8C6190539C6}"/>
              </c:ext>
            </c:extLst>
          </c:dPt>
          <c:dPt>
            <c:idx val="1"/>
            <c:invertIfNegative val="0"/>
            <c:bubble3D val="0"/>
            <c:spPr>
              <a:solidFill>
                <a:srgbClr val="CEBBAE"/>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E547-40B9-8668-D8C6190539C6}"/>
              </c:ext>
            </c:extLst>
          </c:dPt>
          <c:dLbls>
            <c:dLbl>
              <c:idx val="0"/>
              <c:tx>
                <c:strRef>
                  <c:f>Dashboard!$K$5</c:f>
                  <c:strCache>
                    <c:ptCount val="1"/>
                    <c:pt idx="0">
                      <c:v>$9,317</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{3D18463B-9871-4FA3-AC61-2C9290D63DC1}</c15:txfldGUID>
                      <c15:f>Dashboard!$K$5</c15:f>
                      <c15:dlblFieldTableCache>
                        <c:ptCount val="1"/>
                        <c:pt idx="0">
                          <c:v>$9,317</c:v>
                        </c:pt>
                      </c15:dlblFieldTableCache>
                    </c15:dlblFTEntry>
                  </c15:dlblFieldTable>
                  <c15:showDataLabelsRange val="0"/>
                </c:ext>
                <c:ext xmlns:c16="http://schemas.microsoft.com/office/drawing/2014/chart" uri="{C3380CC4-5D6E-409C-BE32-E72D297353CC}">
                  <c16:uniqueId val="{00000001-E547-40B9-8668-D8C6190539C6}"/>
                </c:ext>
              </c:extLst>
            </c:dLbl>
            <c:dLbl>
              <c:idx val="1"/>
              <c:tx>
                <c:strRef>
                  <c:f>Dashboard!$K$6</c:f>
                  <c:strCache>
                    <c:ptCount val="1"/>
                    <c:pt idx="0">
                      <c:v>$36,700</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{DE1E2F2D-3C9F-4F0D-A63C-4DE10BA9D7CB}</c15:txfldGUID>
                      <c15:f>Dashboard!$K$6</c15:f>
                      <c15:dlblFieldTableCache>
                        <c:ptCount val="1"/>
                        <c:pt idx="0">
                          <c:v>$36,700</c:v>
                        </c:pt>
                      </c15:dlblFieldTableCache>
                    </c15:dlblFTEntry>
                  </c15:dlblFieldTable>
                  <c15:showDataLabelsRange val="0"/>
                </c:ext>
                <c:ext xmlns:c16="http://schemas.microsoft.com/office/drawing/2014/chart" uri="{C3380CC4-5D6E-409C-BE32-E72D297353CC}">
                  <c16:uniqueId val="{00000003-E547-40B9-8668-D8C6190539C6}"/>
                </c:ext>
              </c:extLst>
            </c:dLbl>
            <c:numFmt formatCode="&quot;$&quot;#,##0" sourceLinked="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Dashboard!$H$5:$I$6</c:f>
              <c:strCache>
                <c:ptCount val="2"/>
                <c:pt idx="0">
                  <c:v>INCOME</c:v>
                </c:pt>
                <c:pt idx="1">
                  <c:v>EXPENDITURES</c:v>
                </c:pt>
              </c:strCache>
            </c:strRef>
          </c:cat>
          <c:val>
            <c:numRef>
              <c:f>Dashboard!$K$5:$K$6</c:f>
              <c:numCache>
                <c:formatCode>"$"#,##0</c:formatCode>
                <c:ptCount val="2"/>
                <c:pt idx="0">
                  <c:v>9317</c:v>
                </c:pt>
                <c:pt idx="1">
                  <c:v>36700</c:v>
                </c:pt>
              </c:numCache>
            </c:numRef>
          </c:val>
          <c:extLst>
            <c:ext xmlns:c16="http://schemas.microsoft.com/office/drawing/2014/chart" uri="{C3380CC4-5D6E-409C-BE32-E72D297353CC}">
              <c16:uniqueId val="{00000004-E547-40B9-8668-D8C6190539C6}"/>
            </c:ext>
          </c:extLst>
        </c:ser>
        <c:dLbls>
          <c:dLblPos val="inBase"/>
          <c:showLegendKey val="0"/>
          <c:showVal val="1"/>
          <c:showCatName val="0"/>
          <c:showSerName val="0"/>
          <c:showPercent val="0"/>
          <c:showBubbleSize val="0"/>
        </c:dLbls>
        <c:gapWidth val="150"/>
        <c:overlap val="100"/>
        <c:axId val="-1860741872"/>
        <c:axId val="-1860739120"/>
      </c:barChart>
      <c:catAx>
        <c:axId val="-1860741872"/>
        <c:scaling>
          <c:orientation val="minMax"/>
        </c:scaling>
        <c:delete val="0"/>
        <c:axPos val="l"/>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60739120"/>
        <c:crosses val="autoZero"/>
        <c:auto val="1"/>
        <c:lblAlgn val="ctr"/>
        <c:lblOffset val="100"/>
        <c:noMultiLvlLbl val="0"/>
      </c:catAx>
      <c:valAx>
        <c:axId val="-1860739120"/>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860741872"/>
        <c:crosses val="autoZero"/>
        <c:crossBetween val="between"/>
      </c:valAx>
      <c:spPr>
        <a:noFill/>
        <a:ln>
          <a:noFill/>
        </a:ln>
        <a:effectLst/>
      </c:spPr>
    </c:plotArea>
    <c:plotVisOnly val="1"/>
    <c:dispBlanksAs val="gap"/>
    <c:showDLblsOverMax val="0"/>
  </c:chart>
  <c:spPr>
    <a:solidFill>
      <a:srgbClr val="AC927E"/>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trlProps/ctrlProp1.xml><?xml version="1.0" encoding="utf-8"?>
<formControlPr xmlns="http://schemas.microsoft.com/office/spreadsheetml/2009/9/main" objectType="Spin" dx="16" fmlaLink="$B$3" max="12" min="1" page="10" val="12"/>
</file>

<file path=xl/ctrlProps/ctrlProp2.xml><?xml version="1.0" encoding="utf-8"?>
<formControlPr xmlns="http://schemas.microsoft.com/office/spreadsheetml/2009/9/main" objectType="Spin" dx="16" fmlaLink="$H$3" max="3000" min="1904" page="10" val="2022"/>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2</xdr:row>
          <xdr:rowOff>161925</xdr:rowOff>
        </xdr:from>
        <xdr:to>
          <xdr:col>1</xdr:col>
          <xdr:colOff>323850</xdr:colOff>
          <xdr:row>2</xdr:row>
          <xdr:rowOff>447675</xdr:rowOff>
        </xdr:to>
        <xdr:sp macro="" textlink="">
          <xdr:nvSpPr>
            <xdr:cNvPr id="1031" name="Spinner 7" descr="Spinner control for Month"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xdr:row>
          <xdr:rowOff>171450</xdr:rowOff>
        </xdr:from>
        <xdr:to>
          <xdr:col>8</xdr:col>
          <xdr:colOff>190500</xdr:colOff>
          <xdr:row>2</xdr:row>
          <xdr:rowOff>457200</xdr:rowOff>
        </xdr:to>
        <xdr:sp macro="" textlink="">
          <xdr:nvSpPr>
            <xdr:cNvPr id="1033" name="Spinner 9" descr="Spinner control for Year"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0</xdr:colOff>
      <xdr:row>3</xdr:row>
      <xdr:rowOff>438150</xdr:rowOff>
    </xdr:from>
    <xdr:to>
      <xdr:col>6</xdr:col>
      <xdr:colOff>330199</xdr:colOff>
      <xdr:row>5</xdr:row>
      <xdr:rowOff>250699</xdr:rowOff>
    </xdr:to>
    <xdr:graphicFrame macro="">
      <xdr:nvGraphicFramePr>
        <xdr:cNvPr id="28" name="Chart 27" descr="Bar chart comparing monthly Income totals to Expenditure totals ">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123825</xdr:colOff>
      <xdr:row>4</xdr:row>
      <xdr:rowOff>0</xdr:rowOff>
    </xdr:from>
    <xdr:to>
      <xdr:col>12</xdr:col>
      <xdr:colOff>1019393</xdr:colOff>
      <xdr:row>5</xdr:row>
      <xdr:rowOff>441198</xdr:rowOff>
    </xdr:to>
    <xdr:graphicFrame macro="">
      <xdr:nvGraphicFramePr>
        <xdr:cNvPr id="30" name="Chart 29" descr="Bar chart comparing annual Income totals to Expenditure totals">
          <a:extLst>
            <a:ext uri="{FF2B5EF4-FFF2-40B4-BE49-F238E27FC236}">
              <a16:creationId xmlns:a16="http://schemas.microsoft.com/office/drawing/2014/main"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783.54986053241" createdVersion="4" refreshedVersion="8" minRefreshableVersion="3" recordCount="33" xr:uid="{00000000-000A-0000-FFFF-FFFF24000000}">
  <cacheSource type="worksheet">
    <worksheetSource name="Expenditures"/>
  </cacheSource>
  <cacheFields count="4">
    <cacheField name="DATE" numFmtId="14">
      <sharedItems containsSemiMixedTypes="0" containsNonDate="0" containsDate="1" containsString="0" minDate="2022-05-24T00:00:00" maxDate="2022-08-11T00:00:00" count="22">
        <d v="2022-08-10T00:00:00"/>
        <d v="2022-08-03T00:00:00"/>
        <d v="2022-08-02T00:00:00"/>
        <d v="2022-08-01T00:00:00"/>
        <d v="2022-07-31T00:00:00"/>
        <d v="2022-07-30T00:00:00"/>
        <d v="2022-07-29T00:00:00"/>
        <d v="2022-07-28T00:00:00"/>
        <d v="2022-07-27T00:00:00"/>
        <d v="2022-07-26T00:00:00"/>
        <d v="2022-07-25T00:00:00"/>
        <d v="2022-07-21T00:00:00"/>
        <d v="2022-07-16T00:00:00"/>
        <d v="2022-07-11T00:00:00"/>
        <d v="2022-07-10T00:00:00"/>
        <d v="2022-06-29T00:00:00"/>
        <d v="2022-06-26T00:00:00"/>
        <d v="2022-06-21T00:00:00"/>
        <d v="2022-06-06T00:00:00"/>
        <d v="2022-06-01T00:00:00"/>
        <d v="2022-05-27T00:00:00"/>
        <d v="2022-05-24T00:00:00"/>
      </sharedItems>
    </cacheField>
    <cacheField name="CATEGORY" numFmtId="0">
      <sharedItems count="9">
        <s v="Medical"/>
        <s v="Household"/>
        <s v="Entertainment"/>
        <s v="Food"/>
        <s v="Children"/>
        <s v="Investment Accounts"/>
        <s v="Personal"/>
        <s v="Pets"/>
        <s v="Transportation"/>
      </sharedItems>
    </cacheField>
    <cacheField name="DESCRIPTION" numFmtId="0">
      <sharedItems count="26">
        <s v="Insurance"/>
        <s v="Mortgage"/>
        <s v="Electricity"/>
        <s v="Water/sewer"/>
        <s v="Garbage"/>
        <s v="Cell phone"/>
        <s v="Movies"/>
        <s v="Groceries"/>
        <s v="Dining out"/>
        <s v="Lunch money"/>
        <s v="Savings"/>
        <s v="Investment account"/>
        <s v="Health/Fitness club"/>
        <s v="Food"/>
        <s v="Grooming"/>
        <s v="Other"/>
        <s v="Car 1 Payment "/>
        <s v="Car 2 Payment "/>
        <s v="Car Insurance"/>
        <s v="Fuel"/>
        <s v="Internet" u="1"/>
        <s v="Television" u="1"/>
        <s v="Credit Card 1 " u="1"/>
        <s v="Home phone" u="1"/>
        <s v="Supplies" u="1"/>
        <s v="Maintenance/repairs" u="1"/>
      </sharedItems>
    </cacheField>
    <cacheField name="AMOUNT" numFmtId="44">
      <sharedItems containsSemiMixedTypes="0" containsString="0" containsNumber="1" containsInteger="1" minValue="25" maxValue="500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x v="0"/>
    <x v="0"/>
    <n v="500"/>
  </r>
  <r>
    <x v="1"/>
    <x v="1"/>
    <x v="1"/>
    <n v="1000"/>
  </r>
  <r>
    <x v="1"/>
    <x v="1"/>
    <x v="2"/>
    <n v="100"/>
  </r>
  <r>
    <x v="1"/>
    <x v="1"/>
    <x v="3"/>
    <n v="50"/>
  </r>
  <r>
    <x v="1"/>
    <x v="1"/>
    <x v="4"/>
    <n v="25"/>
  </r>
  <r>
    <x v="1"/>
    <x v="1"/>
    <x v="5"/>
    <n v="100"/>
  </r>
  <r>
    <x v="1"/>
    <x v="1"/>
    <x v="5"/>
    <n v="30"/>
  </r>
  <r>
    <x v="1"/>
    <x v="1"/>
    <x v="1"/>
    <n v="50"/>
  </r>
  <r>
    <x v="1"/>
    <x v="1"/>
    <x v="5"/>
    <n v="50"/>
  </r>
  <r>
    <x v="1"/>
    <x v="1"/>
    <x v="5"/>
    <n v="25"/>
  </r>
  <r>
    <x v="2"/>
    <x v="1"/>
    <x v="2"/>
    <n v="100"/>
  </r>
  <r>
    <x v="3"/>
    <x v="2"/>
    <x v="6"/>
    <n v="37"/>
  </r>
  <r>
    <x v="4"/>
    <x v="3"/>
    <x v="7"/>
    <n v="350"/>
  </r>
  <r>
    <x v="5"/>
    <x v="3"/>
    <x v="8"/>
    <n v="75"/>
  </r>
  <r>
    <x v="6"/>
    <x v="4"/>
    <x v="9"/>
    <n v="150"/>
  </r>
  <r>
    <x v="7"/>
    <x v="5"/>
    <x v="10"/>
    <n v="250"/>
  </r>
  <r>
    <x v="8"/>
    <x v="5"/>
    <x v="11"/>
    <n v="250"/>
  </r>
  <r>
    <x v="9"/>
    <x v="6"/>
    <x v="12"/>
    <n v="100"/>
  </r>
  <r>
    <x v="10"/>
    <x v="7"/>
    <x v="13"/>
    <n v="50"/>
  </r>
  <r>
    <x v="11"/>
    <x v="7"/>
    <x v="14"/>
    <n v="50"/>
  </r>
  <r>
    <x v="11"/>
    <x v="7"/>
    <x v="15"/>
    <n v="50"/>
  </r>
  <r>
    <x v="12"/>
    <x v="8"/>
    <x v="16"/>
    <n v="300"/>
  </r>
  <r>
    <x v="12"/>
    <x v="8"/>
    <x v="17"/>
    <n v="350"/>
  </r>
  <r>
    <x v="12"/>
    <x v="8"/>
    <x v="18"/>
    <n v="50"/>
  </r>
  <r>
    <x v="13"/>
    <x v="8"/>
    <x v="19"/>
    <n v="50"/>
  </r>
  <r>
    <x v="14"/>
    <x v="8"/>
    <x v="19"/>
    <n v="25"/>
  </r>
  <r>
    <x v="15"/>
    <x v="8"/>
    <x v="17"/>
    <n v="150"/>
  </r>
  <r>
    <x v="16"/>
    <x v="1"/>
    <x v="1"/>
    <n v="5000"/>
  </r>
  <r>
    <x v="17"/>
    <x v="1"/>
    <x v="2"/>
    <n v="200"/>
  </r>
  <r>
    <x v="18"/>
    <x v="1"/>
    <x v="5"/>
    <n v="100"/>
  </r>
  <r>
    <x v="19"/>
    <x v="1"/>
    <x v="4"/>
    <n v="50"/>
  </r>
  <r>
    <x v="20"/>
    <x v="1"/>
    <x v="1"/>
    <n v="1000"/>
  </r>
  <r>
    <x v="21"/>
    <x v="2"/>
    <x v="6"/>
    <n v="7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CategoryTotals" cacheId="0" applyNumberFormats="0" applyBorderFormats="0" applyFontFormats="0" applyPatternFormats="0" applyAlignmentFormats="0" applyWidthHeightFormats="1" dataCaption="Values" updatedVersion="8" minRefreshableVersion="3" useAutoFormatting="1" itemPrintTitles="1" createdVersion="4" indent="0" outline="1" outlineData="1" multipleFieldFilters="0">
  <location ref="B3:C13" firstHeaderRow="1" firstDataRow="1" firstDataCol="1"/>
  <pivotFields count="4">
    <pivotField numFmtId="14" showAll="0"/>
    <pivotField axis="axisRow" showAll="0">
      <items count="10">
        <item x="4"/>
        <item x="2"/>
        <item x="3"/>
        <item x="1"/>
        <item x="5"/>
        <item x="0"/>
        <item x="6"/>
        <item x="7"/>
        <item x="8"/>
        <item t="default"/>
      </items>
    </pivotField>
    <pivotField showAll="0"/>
    <pivotField dataField="1" numFmtId="44" showAll="0"/>
  </pivotFields>
  <rowFields count="1">
    <field x="1"/>
  </rowFields>
  <rowItems count="10">
    <i>
      <x/>
    </i>
    <i>
      <x v="1"/>
    </i>
    <i>
      <x v="2"/>
    </i>
    <i>
      <x v="3"/>
    </i>
    <i>
      <x v="4"/>
    </i>
    <i>
      <x v="5"/>
    </i>
    <i>
      <x v="6"/>
    </i>
    <i>
      <x v="7"/>
    </i>
    <i>
      <x v="8"/>
    </i>
    <i t="grand">
      <x/>
    </i>
  </rowItems>
  <colItems count="1">
    <i/>
  </colItems>
  <dataFields count="1">
    <dataField name="Sum of AMOUNT" fld="3" baseField="0" baseItem="0" numFmtId="42"/>
  </dataFields>
  <formats count="1">
    <format dxfId="0">
      <pivotArea outline="0" collapsedLevelsAreSubtotals="1" fieldPosition="0"/>
    </format>
  </formats>
  <pivotTableStyleInfo name="Semi Budget PivotTable" showRowHeaders="1" showColHeaders="1" showRowStripes="0" showColStripes="0" showLastColumn="1"/>
  <extLst>
    <ext xmlns:x14="http://schemas.microsoft.com/office/spreadsheetml/2009/9/main" uri="{962EF5D1-5CA2-4c93-8EF4-DBF5C05439D2}">
      <x14:pivotTableDefinition xmlns:xm="http://schemas.microsoft.com/office/excel/2006/main" altTextSummary="A summary of each category total"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hboard" displayName="Dashboard" ref="A9:N13" totalsRowShown="0" headerRowDxfId="47" dataDxfId="46" tableBorderDxfId="45" totalsRowBorderDxfId="44" headerRowCellStyle="Normal">
  <autoFilter ref="A9:N13" xr:uid="{00000000-0009-0000-0100-000001000000}"/>
  <tableColumns count="14">
    <tableColumn id="1" xr3:uid="{00000000-0010-0000-0000-000001000000}" name="Category" dataDxfId="43"/>
    <tableColumn id="2" xr3:uid="{00000000-0010-0000-0000-000002000000}" name="JANUARY" dataDxfId="42"/>
    <tableColumn id="3" xr3:uid="{00000000-0010-0000-0000-000003000000}" name="FEBRUARY" dataDxfId="41"/>
    <tableColumn id="4" xr3:uid="{00000000-0010-0000-0000-000004000000}" name="MARCH" dataDxfId="40"/>
    <tableColumn id="5" xr3:uid="{00000000-0010-0000-0000-000005000000}" name="APRIL" dataDxfId="39"/>
    <tableColumn id="6" xr3:uid="{00000000-0010-0000-0000-000006000000}" name="MAY" dataDxfId="38"/>
    <tableColumn id="7" xr3:uid="{00000000-0010-0000-0000-000007000000}" name="JUNE" dataDxfId="37"/>
    <tableColumn id="8" xr3:uid="{00000000-0010-0000-0000-000008000000}" name="JULY" dataDxfId="36"/>
    <tableColumn id="9" xr3:uid="{00000000-0010-0000-0000-000009000000}" name="AUGUST" dataDxfId="35"/>
    <tableColumn id="10" xr3:uid="{00000000-0010-0000-0000-00000A000000}" name="SEPTEMBER" dataDxfId="34"/>
    <tableColumn id="11" xr3:uid="{00000000-0010-0000-0000-00000B000000}" name="OCTOBER" dataDxfId="33"/>
    <tableColumn id="12" xr3:uid="{00000000-0010-0000-0000-00000C000000}" name="NOVEMBER" dataDxfId="32"/>
    <tableColumn id="13" xr3:uid="{00000000-0010-0000-0000-00000D000000}" name="DECEMBER" dataDxfId="31"/>
    <tableColumn id="14" xr3:uid="{00000000-0010-0000-0000-00000E000000}" name="Sparkline" dataDxfId="30"/>
  </tableColumns>
  <tableStyleInfo name="TableStyleMedium1" showFirstColumn="1" showLastColumn="1" showRowStripes="1" showColumnStripes="0"/>
  <extLst>
    <ext xmlns:x14="http://schemas.microsoft.com/office/spreadsheetml/2009/9/main" uri="{504A1905-F514-4f6f-8877-14C23A59335A}">
      <x14:table altTextSummary="An overview of income and expenditures broken out by the first and last halves of each month with trendlines in the last colum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CategoryInfo" displayName="CategoryInfo" ref="A6:L11" headerRowDxfId="29" dataDxfId="27" totalsRowDxfId="25" headerRowBorderDxfId="28" tableBorderDxfId="26" dataCellStyle="Table details">
  <autoFilter ref="A6:L11" xr:uid="{00000000-0009-0000-0100-000009000000}"/>
  <tableColumns count="12">
    <tableColumn id="1" xr3:uid="{00000000-0010-0000-0300-000001000000}" name="Household" dataDxfId="24" dataCellStyle="Table details"/>
    <tableColumn id="2" xr3:uid="{00000000-0010-0000-0300-000002000000}" name="Entertainment" dataDxfId="23" dataCellStyle="Table details"/>
    <tableColumn id="3" xr3:uid="{00000000-0010-0000-0300-000003000000}" name="Food" dataDxfId="22" dataCellStyle="Table details"/>
    <tableColumn id="4" xr3:uid="{00000000-0010-0000-0300-000004000000}" name="Gifts/Donations" dataDxfId="21" dataCellStyle="Table details"/>
    <tableColumn id="5" xr3:uid="{00000000-0010-0000-0300-000005000000}" name="Children" dataDxfId="20" dataCellStyle="Table details"/>
    <tableColumn id="6" xr3:uid="{00000000-0010-0000-0300-000006000000}" name="Investment Accounts" dataDxfId="19" dataCellStyle="Table details"/>
    <tableColumn id="7" xr3:uid="{00000000-0010-0000-0300-000007000000}" name="Medical" dataDxfId="18" dataCellStyle="Table details"/>
    <tableColumn id="8" xr3:uid="{00000000-0010-0000-0300-000008000000}" name="Other" dataDxfId="17" dataCellStyle="Table details"/>
    <tableColumn id="9" xr3:uid="{00000000-0010-0000-0300-000009000000}" name="Personal" dataDxfId="16" dataCellStyle="Table details"/>
    <tableColumn id="10" xr3:uid="{00000000-0010-0000-0300-00000A000000}" name="Pets" dataDxfId="15" dataCellStyle="Table details"/>
    <tableColumn id="11" xr3:uid="{00000000-0010-0000-0300-00000B000000}" name="Taxes/Legal" dataDxfId="14" dataCellStyle="Table details"/>
    <tableColumn id="12" xr3:uid="{00000000-0010-0000-0300-00000C000000}" name="Transportation" dataDxfId="13" dataCellStyle="Table details"/>
  </tableColumns>
  <tableStyleInfo name="Data Lists" showFirstColumn="0" showLastColumn="0" showRowStripes="1" showColumnStripes="0"/>
  <extLst>
    <ext xmlns:x14="http://schemas.microsoft.com/office/spreadsheetml/2009/9/main" uri="{504A1905-F514-4f6f-8877-14C23A59335A}">
      <x14:table altTextSummary="This table contains categories used to populate the drop-down lists in the Expenditures table on the Expenditures &amp; Income sheet. Modify the category names or the descriptions below each category to update the lis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xpenditures" displayName="Expenditures" ref="E4:H32" totalsRowShown="0" headerRowDxfId="12" dataDxfId="11" headerRowCellStyle="60% - Accent3">
  <autoFilter ref="E4:H32" xr:uid="{00000000-0009-0000-0100-000002000000}"/>
  <tableColumns count="4">
    <tableColumn id="3" xr3:uid="{00000000-0010-0000-0100-000003000000}" name="DATE" dataDxfId="10" dataCellStyle="Date"/>
    <tableColumn id="1" xr3:uid="{00000000-0010-0000-0100-000001000000}" name="CATEGORY" dataDxfId="9" dataCellStyle="Table details"/>
    <tableColumn id="4" xr3:uid="{00000000-0010-0000-0100-000004000000}" name="DESCRIPTION" dataDxfId="8" dataCellStyle="Table details"/>
    <tableColumn id="2" xr3:uid="{00000000-0010-0000-0100-000002000000}" name="AMOUNT" dataDxfId="7" dataCellStyle="Currency"/>
  </tableColumns>
  <tableStyleInfo name="Expenditures" showFirstColumn="0" showLastColumn="0" showRowStripes="1" showColumnStripes="0"/>
  <extLst>
    <ext xmlns:x14="http://schemas.microsoft.com/office/spreadsheetml/2009/9/main" uri="{504A1905-F514-4f6f-8877-14C23A59335A}">
      <x14:table altTextSummary="Enter Date and Amount, and select Category and Description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come" displayName="Income" ref="B4:D32" headerRowDxfId="6" dataDxfId="5" totalsRowDxfId="4" headerRowCellStyle="60% - Accent5">
  <autoFilter ref="B4:D32" xr:uid="{00000000-0009-0000-0100-000003000000}"/>
  <tableColumns count="3">
    <tableColumn id="1" xr3:uid="{00000000-0010-0000-0200-000001000000}" name="DATE" totalsRowLabel="Total" dataDxfId="3" dataCellStyle="Date"/>
    <tableColumn id="3" xr3:uid="{00000000-0010-0000-0200-000003000000}" name="DESCRIPTION" dataDxfId="2" dataCellStyle="Table details"/>
    <tableColumn id="2" xr3:uid="{00000000-0010-0000-0200-000002000000}" name="AMOUNT" totalsRowFunction="sum" dataDxfId="1" dataCellStyle="Currency"/>
  </tableColumns>
  <tableStyleInfo name="Income" showFirstColumn="0" showLastColumn="0" showRowStripes="1" showColumnStripes="0"/>
  <extLst>
    <ext xmlns:x14="http://schemas.microsoft.com/office/spreadsheetml/2009/9/main" uri="{504A1905-F514-4f6f-8877-14C23A59335A}">
      <x14:table altTextSummary="Enter Date, Description of income, and Amount in this table"/>
    </ext>
  </extLst>
</table>
</file>

<file path=xl/theme/theme1.xml><?xml version="1.0" encoding="utf-8"?>
<a:theme xmlns:a="http://schemas.openxmlformats.org/drawingml/2006/main" name="Office Theme">
  <a:themeElements>
    <a:clrScheme name="Custom 16">
      <a:dk1>
        <a:srgbClr val="151515"/>
      </a:dk1>
      <a:lt1>
        <a:srgbClr val="FFFFFF"/>
      </a:lt1>
      <a:dk2>
        <a:srgbClr val="1C1C1C"/>
      </a:dk2>
      <a:lt2>
        <a:srgbClr val="FFFFFF"/>
      </a:lt2>
      <a:accent1>
        <a:srgbClr val="F3D569"/>
      </a:accent1>
      <a:accent2>
        <a:srgbClr val="5B85AA"/>
      </a:accent2>
      <a:accent3>
        <a:srgbClr val="ECBE18"/>
      </a:accent3>
      <a:accent4>
        <a:srgbClr val="9CB5CB"/>
      </a:accent4>
      <a:accent5>
        <a:srgbClr val="2C4255"/>
      </a:accent5>
      <a:accent6>
        <a:srgbClr val="F7E5A4"/>
      </a:accent6>
      <a:hlink>
        <a:srgbClr val="5B85AA"/>
      </a:hlink>
      <a:folHlink>
        <a:srgbClr val="5B85AA"/>
      </a:folHlink>
    </a:clrScheme>
    <a:fontScheme name="Custom 17">
      <a:majorFont>
        <a:latin typeface="Tw Cen MT"/>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pageSetUpPr autoPageBreaks="0"/>
  </sheetPr>
  <dimension ref="A1:CF200"/>
  <sheetViews>
    <sheetView showGridLines="0" zoomScale="73" zoomScaleNormal="73" zoomScaleSheetLayoutView="100" workbookViewId="0">
      <selection activeCell="X5" sqref="X5"/>
    </sheetView>
  </sheetViews>
  <sheetFormatPr defaultColWidth="9.44140625" defaultRowHeight="16.5" x14ac:dyDescent="0.3"/>
  <cols>
    <col min="1" max="1" width="24.44140625" style="10" customWidth="1"/>
    <col min="2" max="2" width="13.77734375" style="13" customWidth="1"/>
    <col min="3" max="14" width="13.77734375" style="10" customWidth="1"/>
    <col min="15" max="15" width="5" style="10" customWidth="1"/>
    <col min="16" max="16" width="2.77734375" style="10" customWidth="1"/>
    <col min="17" max="16384" width="9.44140625" style="10"/>
  </cols>
  <sheetData>
    <row r="1" spans="1:84" ht="114.75" customHeight="1" x14ac:dyDescent="0.3">
      <c r="A1" s="109" t="s">
        <v>98</v>
      </c>
      <c r="B1" s="109"/>
      <c r="C1" s="109"/>
      <c r="D1" s="109"/>
      <c r="E1" s="109"/>
      <c r="F1" s="109"/>
      <c r="G1" s="109"/>
      <c r="H1" s="109"/>
      <c r="I1" s="109"/>
      <c r="J1" s="109"/>
      <c r="K1" s="109"/>
      <c r="L1" s="109"/>
      <c r="M1" s="109"/>
      <c r="N1" s="109"/>
      <c r="O1" s="109"/>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row>
    <row r="2" spans="1:84" s="15" customFormat="1" ht="50.1" customHeight="1" x14ac:dyDescent="0.3">
      <c r="A2" s="14"/>
      <c r="B2" s="14"/>
      <c r="C2" s="14"/>
      <c r="D2" s="14"/>
      <c r="E2" s="14"/>
      <c r="F2" s="14"/>
      <c r="G2" s="14"/>
      <c r="H2" s="14"/>
      <c r="I2" s="14"/>
      <c r="J2" s="14"/>
      <c r="K2" s="14"/>
      <c r="L2" s="14"/>
      <c r="M2" s="14"/>
      <c r="N2" s="14"/>
      <c r="O2" s="14"/>
    </row>
    <row r="3" spans="1:84" ht="50.1" customHeight="1" x14ac:dyDescent="0.3">
      <c r="A3" s="96" t="str">
        <f>CHOOSE(MonthNumber,"JANUARY","FEBRUARY","MARCH","APRIL","MAY","JUNE","JULY","AUGUST","SEPTEMBER","OCTOBER","NOVEMBER","DECEMBER")</f>
        <v>DECEMBER</v>
      </c>
      <c r="B3" s="107">
        <v>12</v>
      </c>
      <c r="C3" s="108"/>
      <c r="D3" s="108"/>
      <c r="E3" s="108"/>
      <c r="F3" s="108"/>
      <c r="G3" s="108"/>
      <c r="H3" s="97">
        <f ca="1">YEAR(TODAY())</f>
        <v>2022</v>
      </c>
      <c r="I3" s="98"/>
      <c r="J3" s="98"/>
      <c r="K3" s="99"/>
      <c r="L3" s="98"/>
      <c r="M3" s="98"/>
      <c r="N3" s="98"/>
      <c r="O3" s="98"/>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row>
    <row r="4" spans="1:84" s="11" customFormat="1" ht="50.1" customHeight="1" x14ac:dyDescent="0.3">
      <c r="A4" s="100" t="s">
        <v>67</v>
      </c>
      <c r="B4" s="100"/>
      <c r="C4" s="100"/>
      <c r="D4" s="100"/>
      <c r="E4" s="100"/>
      <c r="F4" s="100"/>
      <c r="G4" s="100"/>
      <c r="H4" s="100" t="s">
        <v>68</v>
      </c>
      <c r="I4" s="100"/>
      <c r="J4" s="101"/>
      <c r="K4" s="102"/>
      <c r="L4" s="102"/>
      <c r="M4" s="102"/>
      <c r="N4" s="102"/>
      <c r="O4" s="101"/>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row>
    <row r="5" spans="1:84" s="11" customFormat="1" ht="50.1" customHeight="1" x14ac:dyDescent="0.3">
      <c r="A5" s="103" t="s">
        <v>6</v>
      </c>
      <c r="B5" s="104"/>
      <c r="C5" s="105">
        <f ca="1">MonthlyExpendituresTotals</f>
        <v>4092</v>
      </c>
      <c r="D5" s="102"/>
      <c r="E5" s="102"/>
      <c r="F5" s="102"/>
      <c r="G5" s="101"/>
      <c r="H5" s="103" t="s">
        <v>6</v>
      </c>
      <c r="I5" s="103"/>
      <c r="J5" s="102"/>
      <c r="K5" s="105">
        <f ca="1">AnnualExpendituresTotals</f>
        <v>9317</v>
      </c>
      <c r="L5" s="102"/>
      <c r="M5" s="102"/>
      <c r="N5" s="102"/>
      <c r="O5" s="101"/>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row>
    <row r="6" spans="1:84" s="11" customFormat="1" ht="50.1" customHeight="1" x14ac:dyDescent="0.3">
      <c r="A6" s="103" t="s">
        <v>5</v>
      </c>
      <c r="B6" s="104"/>
      <c r="C6" s="105">
        <f ca="1">MonthlyIncomeTotals</f>
        <v>9300</v>
      </c>
      <c r="D6" s="102"/>
      <c r="E6" s="102"/>
      <c r="F6" s="102"/>
      <c r="G6" s="101"/>
      <c r="H6" s="103" t="s">
        <v>5</v>
      </c>
      <c r="I6" s="103"/>
      <c r="J6" s="102"/>
      <c r="K6" s="105">
        <f ca="1">AnnualIncomeTotals</f>
        <v>36700</v>
      </c>
      <c r="L6" s="102"/>
      <c r="M6" s="102"/>
      <c r="N6" s="102"/>
      <c r="O6" s="101"/>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row>
    <row r="7" spans="1:84" ht="50.1" customHeight="1" x14ac:dyDescent="0.3">
      <c r="A7" s="98"/>
      <c r="B7" s="106"/>
      <c r="C7" s="98"/>
      <c r="D7" s="98"/>
      <c r="E7" s="98"/>
      <c r="F7" s="98"/>
      <c r="G7" s="98"/>
      <c r="H7" s="98"/>
      <c r="I7" s="98"/>
      <c r="J7" s="98"/>
      <c r="K7" s="98"/>
      <c r="L7" s="98"/>
      <c r="M7" s="98"/>
      <c r="N7" s="98"/>
      <c r="O7" s="98"/>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row>
    <row r="8" spans="1:84" s="15" customFormat="1" ht="50.1" customHeight="1" thickBot="1" x14ac:dyDescent="0.35">
      <c r="B8" s="17"/>
      <c r="C8" s="21"/>
      <c r="D8" s="21"/>
      <c r="E8" s="21"/>
      <c r="F8" s="21"/>
      <c r="G8" s="21"/>
      <c r="H8" s="21"/>
      <c r="I8" s="21"/>
      <c r="J8" s="21"/>
      <c r="K8" s="21"/>
      <c r="L8" s="21"/>
      <c r="M8" s="21"/>
    </row>
    <row r="9" spans="1:84" ht="50.1" customHeight="1" thickBot="1" x14ac:dyDescent="0.35">
      <c r="A9" s="22" t="s">
        <v>94</v>
      </c>
      <c r="B9" s="91" t="s">
        <v>54</v>
      </c>
      <c r="C9" s="91" t="s">
        <v>55</v>
      </c>
      <c r="D9" s="91" t="s">
        <v>56</v>
      </c>
      <c r="E9" s="91" t="s">
        <v>57</v>
      </c>
      <c r="F9" s="91" t="s">
        <v>58</v>
      </c>
      <c r="G9" s="91" t="s">
        <v>59</v>
      </c>
      <c r="H9" s="91" t="s">
        <v>60</v>
      </c>
      <c r="I9" s="91" t="s">
        <v>61</v>
      </c>
      <c r="J9" s="91" t="s">
        <v>62</v>
      </c>
      <c r="K9" s="91" t="s">
        <v>63</v>
      </c>
      <c r="L9" s="91" t="s">
        <v>64</v>
      </c>
      <c r="M9" s="91" t="s">
        <v>65</v>
      </c>
      <c r="N9" s="12" t="s">
        <v>95</v>
      </c>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row>
    <row r="10" spans="1:84" ht="50.1" customHeight="1" thickBot="1" x14ac:dyDescent="0.35">
      <c r="A10" s="92" t="s">
        <v>51</v>
      </c>
      <c r="B10" s="93">
        <f ca="1">SUMIFS(Income[AMOUNT],Income[DATE],"&lt;="&amp;DtMiddle,Income[DATE],"&gt;="&amp;DtStart)</f>
        <v>0</v>
      </c>
      <c r="C10" s="93">
        <f ca="1">SUMIFS(Income[AMOUNT],Income[DATE],"&lt;="&amp;DtMiddle,Income[DATE],"&gt;="&amp;DtStart)</f>
        <v>0</v>
      </c>
      <c r="D10" s="93">
        <f ca="1">SUMIFS(Income[AMOUNT],Income[DATE],"&lt;="&amp;DtMiddle,Income[DATE],"&gt;="&amp;DtStart)</f>
        <v>0</v>
      </c>
      <c r="E10" s="93">
        <f ca="1">SUMIFS(Income[AMOUNT],Income[DATE],"&lt;="&amp;DtMiddle,Income[DATE],"&gt;="&amp;DtStart)</f>
        <v>0</v>
      </c>
      <c r="F10" s="93">
        <f ca="1">SUMIFS(Income[AMOUNT],Income[DATE],"&lt;="&amp;DtMiddle,Income[DATE],"&gt;="&amp;DtStart)</f>
        <v>0</v>
      </c>
      <c r="G10" s="93">
        <f ca="1">SUMIFS(Income[AMOUNT],Income[DATE],"&lt;="&amp;DtMiddle,Income[DATE],"&gt;="&amp;DtStart)</f>
        <v>0</v>
      </c>
      <c r="H10" s="93">
        <f ca="1">SUMIFS(Income[AMOUNT],Income[DATE],"&lt;="&amp;DtMiddle,Income[DATE],"&gt;="&amp;DtStart)</f>
        <v>0</v>
      </c>
      <c r="I10" s="93">
        <f ca="1">SUMIFS(Income[AMOUNT],Income[DATE],"&lt;="&amp;DtMiddle,Income[DATE],"&gt;="&amp;DtStart)</f>
        <v>0</v>
      </c>
      <c r="J10" s="93">
        <f ca="1">SUMIFS(Income[AMOUNT],Income[DATE],"&lt;="&amp;DtMiddle,Income[DATE],"&gt;="&amp;DtStart)</f>
        <v>0</v>
      </c>
      <c r="K10" s="93">
        <f ca="1">SUMIFS(Income[AMOUNT],Income[DATE],"&lt;="&amp;DtMiddle,Income[DATE],"&gt;="&amp;DtStart)</f>
        <v>0</v>
      </c>
      <c r="L10" s="93">
        <f ca="1">SUMIFS(Income[AMOUNT],Income[DATE],"&lt;="&amp;DtMiddle,Income[DATE],"&gt;="&amp;DtStart)</f>
        <v>7700</v>
      </c>
      <c r="M10" s="93">
        <f ca="1">SUMIFS(Income[AMOUNT],Income[DATE],"&lt;="&amp;DtMiddle,Income[DATE],"&gt;="&amp;DtStart)</f>
        <v>7800</v>
      </c>
      <c r="N10" s="16"/>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row>
    <row r="11" spans="1:84" s="15" customFormat="1" ht="49.5" customHeight="1" thickBot="1" x14ac:dyDescent="0.35">
      <c r="A11" s="52" t="s">
        <v>52</v>
      </c>
      <c r="B11" s="53">
        <f ca="1">SUMIFS(Income[AMOUNT],Income[DATE],"&lt;="&amp;DtEnd,Income[DATE],"&gt;="&amp;DtMiddle+1)</f>
        <v>0</v>
      </c>
      <c r="C11" s="53">
        <f ca="1">SUMIFS(Income[AMOUNT],Income[DATE],"&lt;="&amp;DtEnd,Income[DATE],"&gt;="&amp;DtMiddle+1)</f>
        <v>0</v>
      </c>
      <c r="D11" s="53">
        <f ca="1">SUMIFS(Income[AMOUNT],Income[DATE],"&lt;="&amp;DtEnd,Income[DATE],"&gt;="&amp;DtMiddle+1)</f>
        <v>0</v>
      </c>
      <c r="E11" s="53">
        <f ca="1">SUMIFS(Income[AMOUNT],Income[DATE],"&lt;="&amp;DtEnd,Income[DATE],"&gt;="&amp;DtMiddle+1)</f>
        <v>0</v>
      </c>
      <c r="F11" s="53">
        <f ca="1">SUMIFS(Income[AMOUNT],Income[DATE],"&lt;="&amp;DtEnd,Income[DATE],"&gt;="&amp;DtMiddle+1)</f>
        <v>0</v>
      </c>
      <c r="G11" s="53">
        <f ca="1">SUMIFS(Income[AMOUNT],Income[DATE],"&lt;="&amp;DtEnd,Income[DATE],"&gt;="&amp;DtMiddle+1)</f>
        <v>0</v>
      </c>
      <c r="H11" s="53">
        <f ca="1">SUMIFS(Income[AMOUNT],Income[DATE],"&lt;="&amp;DtEnd,Income[DATE],"&gt;="&amp;DtMiddle+1)</f>
        <v>0</v>
      </c>
      <c r="I11" s="53">
        <f ca="1">SUMIFS(Income[AMOUNT],Income[DATE],"&lt;="&amp;DtEnd,Income[DATE],"&gt;="&amp;DtMiddle+1)</f>
        <v>0</v>
      </c>
      <c r="J11" s="53">
        <f ca="1">SUMIFS(Income[AMOUNT],Income[DATE],"&lt;="&amp;DtEnd,Income[DATE],"&gt;="&amp;DtMiddle+1)</f>
        <v>0</v>
      </c>
      <c r="K11" s="53">
        <f ca="1">SUMIFS(Income[AMOUNT],Income[DATE],"&lt;="&amp;DtEnd,Income[DATE],"&gt;="&amp;DtMiddle+1)</f>
        <v>2600</v>
      </c>
      <c r="L11" s="53">
        <f ca="1">SUMIFS(Income[AMOUNT],Income[DATE],"&lt;="&amp;DtEnd,Income[DATE],"&gt;="&amp;DtMiddle+1)</f>
        <v>17100</v>
      </c>
      <c r="M11" s="53">
        <f ca="1">SUMIFS(Income[AMOUNT],Income[DATE],"&lt;="&amp;DtEnd,Income[DATE],"&gt;="&amp;DtMiddle+1)</f>
        <v>1500</v>
      </c>
      <c r="N11" s="54"/>
    </row>
    <row r="12" spans="1:84" ht="50.1" customHeight="1" thickBot="1" x14ac:dyDescent="0.35">
      <c r="A12" s="94" t="s">
        <v>50</v>
      </c>
      <c r="B12" s="95">
        <f ca="1">SUMIFS(Expenditures[AMOUNT],Expenditures[DATE],"&lt;="&amp;DtMiddle+1,Expenditures[DATE],"&gt;="&amp;DtStart)</f>
        <v>0</v>
      </c>
      <c r="C12" s="95">
        <f ca="1">SUMIFS(Expenditures[AMOUNT],Expenditures[DATE],"&lt;="&amp;DtMiddle+1,Expenditures[DATE],"&gt;="&amp;DtStart)</f>
        <v>0</v>
      </c>
      <c r="D12" s="95">
        <f ca="1">SUMIFS(Expenditures[AMOUNT],Expenditures[DATE],"&lt;="&amp;DtMiddle+1,Expenditures[DATE],"&gt;="&amp;DtStart)</f>
        <v>0</v>
      </c>
      <c r="E12" s="95">
        <f ca="1">SUMIFS(Expenditures[AMOUNT],Expenditures[DATE],"&lt;="&amp;DtMiddle+1,Expenditures[DATE],"&gt;="&amp;DtStart)</f>
        <v>0</v>
      </c>
      <c r="F12" s="95">
        <f ca="1">SUMIFS(Expenditures[AMOUNT],Expenditures[DATE],"&lt;="&amp;DtMiddle+1,Expenditures[DATE],"&gt;="&amp;DtStart)</f>
        <v>0</v>
      </c>
      <c r="G12" s="95">
        <f ca="1">SUMIFS(Expenditures[AMOUNT],Expenditures[DATE],"&lt;="&amp;DtMiddle+1,Expenditures[DATE],"&gt;="&amp;DtStart)</f>
        <v>0</v>
      </c>
      <c r="H12" s="95">
        <f ca="1">SUMIFS(Expenditures[AMOUNT],Expenditures[DATE],"&lt;="&amp;DtMiddle+1,Expenditures[DATE],"&gt;="&amp;DtStart)</f>
        <v>0</v>
      </c>
      <c r="I12" s="95">
        <f ca="1">SUMIFS(Expenditures[AMOUNT],Expenditures[DATE],"&lt;="&amp;DtMiddle+1,Expenditures[DATE],"&gt;="&amp;DtStart)</f>
        <v>0</v>
      </c>
      <c r="J12" s="95">
        <f ca="1">SUMIFS(Expenditures[AMOUNT],Expenditures[DATE],"&lt;="&amp;DtMiddle+1,Expenditures[DATE],"&gt;="&amp;DtStart)</f>
        <v>0</v>
      </c>
      <c r="K12" s="95">
        <f ca="1">SUMIFS(Expenditures[AMOUNT],Expenditures[DATE],"&lt;="&amp;DtMiddle+1,Expenditures[DATE],"&gt;="&amp;DtStart)</f>
        <v>0</v>
      </c>
      <c r="L12" s="95">
        <f ca="1">SUMIFS(Expenditures[AMOUNT],Expenditures[DATE],"&lt;="&amp;DtMiddle+1,Expenditures[DATE],"&gt;="&amp;DtStart)</f>
        <v>5150</v>
      </c>
      <c r="M12" s="95">
        <f ca="1">SUMIFS(Expenditures[AMOUNT],Expenditures[DATE],"&lt;="&amp;DtMiddle+1,Expenditures[DATE],"&gt;="&amp;DtStart)</f>
        <v>1600</v>
      </c>
      <c r="N12" s="16"/>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row>
    <row r="13" spans="1:84" s="15" customFormat="1" ht="50.1" customHeight="1" x14ac:dyDescent="0.3">
      <c r="A13" s="55" t="s">
        <v>53</v>
      </c>
      <c r="B13" s="56">
        <f ca="1">SUMIFS(Expenditures[AMOUNT],Expenditures[DATE],"&lt;="&amp;DtEnd,Expenditures[DATE],"&gt;="&amp;DtMiddle+1)</f>
        <v>0</v>
      </c>
      <c r="C13" s="56">
        <f ca="1">SUMIFS(Expenditures[AMOUNT],Expenditures[DATE],"&lt;="&amp;DtEnd,Expenditures[DATE],"&gt;="&amp;DtMiddle+1)</f>
        <v>0</v>
      </c>
      <c r="D13" s="56">
        <f ca="1">SUMIFS(Expenditures[AMOUNT],Expenditures[DATE],"&lt;="&amp;DtEnd,Expenditures[DATE],"&gt;="&amp;DtMiddle+1)</f>
        <v>0</v>
      </c>
      <c r="E13" s="56">
        <f ca="1">SUMIFS(Expenditures[AMOUNT],Expenditures[DATE],"&lt;="&amp;DtEnd,Expenditures[DATE],"&gt;="&amp;DtMiddle+1)</f>
        <v>0</v>
      </c>
      <c r="F13" s="56">
        <f ca="1">SUMIFS(Expenditures[AMOUNT],Expenditures[DATE],"&lt;="&amp;DtEnd,Expenditures[DATE],"&gt;="&amp;DtMiddle+1)</f>
        <v>0</v>
      </c>
      <c r="G13" s="56">
        <f ca="1">SUMIFS(Expenditures[AMOUNT],Expenditures[DATE],"&lt;="&amp;DtEnd,Expenditures[DATE],"&gt;="&amp;DtMiddle+1)</f>
        <v>0</v>
      </c>
      <c r="H13" s="56">
        <f ca="1">SUMIFS(Expenditures[AMOUNT],Expenditures[DATE],"&lt;="&amp;DtEnd,Expenditures[DATE],"&gt;="&amp;DtMiddle+1)</f>
        <v>0</v>
      </c>
      <c r="I13" s="56">
        <f ca="1">SUMIFS(Expenditures[AMOUNT],Expenditures[DATE],"&lt;="&amp;DtEnd,Expenditures[DATE],"&gt;="&amp;DtMiddle+1)</f>
        <v>0</v>
      </c>
      <c r="J13" s="56">
        <f ca="1">SUMIFS(Expenditures[AMOUNT],Expenditures[DATE],"&lt;="&amp;DtEnd,Expenditures[DATE],"&gt;="&amp;DtMiddle+1)</f>
        <v>0</v>
      </c>
      <c r="K13" s="56">
        <f ca="1">SUMIFS(Expenditures[AMOUNT],Expenditures[DATE],"&lt;="&amp;DtEnd,Expenditures[DATE],"&gt;="&amp;DtMiddle+1)</f>
        <v>0</v>
      </c>
      <c r="L13" s="56">
        <f ca="1">SUMIFS(Expenditures[AMOUNT],Expenditures[DATE],"&lt;="&amp;DtEnd,Expenditures[DATE],"&gt;="&amp;DtMiddle+1)</f>
        <v>225</v>
      </c>
      <c r="M13" s="56">
        <f ca="1">SUMIFS(Expenditures[AMOUNT],Expenditures[DATE],"&lt;="&amp;DtEnd,Expenditures[DATE],"&gt;="&amp;DtMiddle+1)</f>
        <v>2642</v>
      </c>
      <c r="N13" s="57"/>
    </row>
    <row r="14" spans="1:84" ht="50.1" customHeight="1" x14ac:dyDescent="0.3">
      <c r="A14" s="15"/>
      <c r="B14" s="17"/>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row>
    <row r="15" spans="1:84" ht="50.1" customHeight="1" thickBot="1" x14ac:dyDescent="0.35">
      <c r="A15" s="15"/>
      <c r="B15" s="18"/>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row>
    <row r="16" spans="1:84" ht="50.1" customHeight="1" x14ac:dyDescent="0.3">
      <c r="A16" s="15"/>
      <c r="B16" s="19"/>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row>
    <row r="17" spans="1:84" ht="50.1" customHeight="1" x14ac:dyDescent="0.3">
      <c r="A17" s="15"/>
      <c r="B17" s="19"/>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row>
    <row r="18" spans="1:84" ht="50.1" customHeight="1" x14ac:dyDescent="0.3">
      <c r="A18" s="15"/>
      <c r="B18" s="19"/>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row>
    <row r="19" spans="1:84" ht="50.1" customHeight="1" x14ac:dyDescent="0.3">
      <c r="A19" s="15"/>
      <c r="B19" s="19"/>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row>
    <row r="20" spans="1:84" ht="50.1" customHeight="1" x14ac:dyDescent="0.3">
      <c r="A20" s="15"/>
      <c r="B20" s="19"/>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row>
    <row r="21" spans="1:84" ht="50.1" customHeight="1" x14ac:dyDescent="0.3">
      <c r="A21" s="15"/>
      <c r="B21" s="19"/>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row>
    <row r="22" spans="1:84" ht="50.1" customHeight="1" x14ac:dyDescent="0.3">
      <c r="A22" s="15"/>
      <c r="B22" s="19"/>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row>
    <row r="23" spans="1:84" ht="50.1" customHeight="1" x14ac:dyDescent="0.3">
      <c r="A23" s="15"/>
      <c r="B23" s="19"/>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row>
    <row r="24" spans="1:84" ht="50.1" customHeight="1" x14ac:dyDescent="0.3">
      <c r="A24" s="15"/>
      <c r="B24" s="19"/>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row>
    <row r="25" spans="1:84" ht="50.1" customHeight="1" x14ac:dyDescent="0.3">
      <c r="A25" s="15"/>
      <c r="B25" s="19"/>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row>
    <row r="26" spans="1:84" ht="50.1" customHeight="1" x14ac:dyDescent="0.3">
      <c r="A26" s="15"/>
      <c r="B26" s="19"/>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row>
    <row r="27" spans="1:84" ht="50.1" customHeight="1" x14ac:dyDescent="0.3">
      <c r="A27" s="15"/>
      <c r="B27" s="19"/>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row>
    <row r="28" spans="1:84" ht="50.1" customHeight="1" x14ac:dyDescent="0.3">
      <c r="A28" s="15"/>
      <c r="B28" s="19"/>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row>
    <row r="29" spans="1:84" ht="50.1" customHeight="1" x14ac:dyDescent="0.3">
      <c r="A29" s="15"/>
      <c r="B29" s="19"/>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row>
    <row r="30" spans="1:84" ht="50.1" customHeight="1" x14ac:dyDescent="0.3">
      <c r="A30" s="15"/>
      <c r="B30" s="19"/>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row>
    <row r="31" spans="1:84" ht="50.1" customHeight="1" x14ac:dyDescent="0.3">
      <c r="A31" s="15"/>
      <c r="B31" s="19"/>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row>
    <row r="32" spans="1:84" ht="50.1" customHeight="1" x14ac:dyDescent="0.3">
      <c r="A32" s="15"/>
      <c r="B32" s="19"/>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row>
    <row r="33" spans="1:84" ht="50.1" customHeight="1" x14ac:dyDescent="0.3">
      <c r="A33" s="15"/>
      <c r="B33" s="19"/>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row>
    <row r="34" spans="1:84" ht="50.1" customHeight="1" x14ac:dyDescent="0.3">
      <c r="A34" s="15"/>
      <c r="B34" s="19"/>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row>
    <row r="35" spans="1:84" ht="50.1" customHeight="1" x14ac:dyDescent="0.3">
      <c r="A35" s="15"/>
      <c r="B35" s="19"/>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row>
    <row r="36" spans="1:84" ht="50.1" customHeight="1" x14ac:dyDescent="0.3">
      <c r="A36" s="15"/>
      <c r="B36" s="19"/>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row>
    <row r="37" spans="1:84" ht="50.1" customHeight="1" x14ac:dyDescent="0.3">
      <c r="A37" s="15"/>
      <c r="B37" s="19"/>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row>
    <row r="38" spans="1:84" ht="50.1" customHeight="1" x14ac:dyDescent="0.3">
      <c r="A38" s="15"/>
      <c r="B38" s="19"/>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row>
    <row r="39" spans="1:84" ht="50.1" customHeight="1" x14ac:dyDescent="0.3">
      <c r="A39" s="15"/>
      <c r="B39" s="19"/>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row>
    <row r="40" spans="1:84" ht="50.1" customHeight="1" x14ac:dyDescent="0.3">
      <c r="A40" s="15"/>
      <c r="B40" s="19"/>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row>
    <row r="41" spans="1:84" ht="50.1" customHeight="1" x14ac:dyDescent="0.3">
      <c r="A41" s="15"/>
      <c r="B41" s="19"/>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row>
    <row r="42" spans="1:84" ht="50.1" customHeight="1" x14ac:dyDescent="0.3">
      <c r="A42" s="15"/>
      <c r="B42" s="19"/>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row>
    <row r="43" spans="1:84" ht="50.1" customHeight="1" x14ac:dyDescent="0.3">
      <c r="A43" s="15"/>
      <c r="B43" s="19"/>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row>
    <row r="44" spans="1:84" ht="50.1" customHeight="1" x14ac:dyDescent="0.3">
      <c r="A44" s="15"/>
      <c r="B44" s="19"/>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row>
    <row r="45" spans="1:84" ht="50.1" customHeight="1" x14ac:dyDescent="0.3">
      <c r="A45" s="15"/>
      <c r="B45" s="19"/>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row>
    <row r="46" spans="1:84" ht="50.1" customHeight="1" x14ac:dyDescent="0.3">
      <c r="A46" s="15"/>
      <c r="B46" s="19"/>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row>
    <row r="47" spans="1:84" ht="50.1" customHeight="1" x14ac:dyDescent="0.3">
      <c r="A47" s="15"/>
      <c r="B47" s="19"/>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row>
    <row r="48" spans="1:84" ht="50.1" customHeight="1" x14ac:dyDescent="0.3">
      <c r="A48" s="15"/>
      <c r="B48" s="19"/>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row>
    <row r="49" spans="1:84" ht="50.1" customHeight="1" x14ac:dyDescent="0.3">
      <c r="A49" s="15"/>
      <c r="B49" s="19"/>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row>
    <row r="50" spans="1:84" ht="50.1" customHeight="1" x14ac:dyDescent="0.3">
      <c r="A50" s="15"/>
      <c r="B50" s="19"/>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row>
    <row r="51" spans="1:84" ht="50.1" customHeight="1" x14ac:dyDescent="0.3">
      <c r="A51" s="15"/>
      <c r="B51" s="19"/>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row>
    <row r="52" spans="1:84" ht="50.1" customHeight="1" x14ac:dyDescent="0.3">
      <c r="A52" s="15"/>
      <c r="B52" s="19"/>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row>
    <row r="53" spans="1:84" ht="50.1" customHeight="1" x14ac:dyDescent="0.3">
      <c r="A53" s="15"/>
      <c r="B53" s="19"/>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row>
    <row r="54" spans="1:84" ht="50.1" customHeight="1" x14ac:dyDescent="0.3">
      <c r="A54" s="15"/>
      <c r="B54" s="19"/>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row>
    <row r="55" spans="1:84" ht="50.1" customHeight="1" x14ac:dyDescent="0.3">
      <c r="A55" s="15"/>
      <c r="B55" s="19"/>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row>
    <row r="56" spans="1:84" ht="50.1" customHeight="1" x14ac:dyDescent="0.3">
      <c r="A56" s="15"/>
      <c r="B56" s="19"/>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row>
    <row r="57" spans="1:84" ht="50.1" customHeight="1" x14ac:dyDescent="0.3">
      <c r="A57" s="15"/>
      <c r="B57" s="19"/>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row>
    <row r="58" spans="1:84" ht="50.1" customHeight="1" x14ac:dyDescent="0.3">
      <c r="A58" s="15"/>
      <c r="B58" s="19"/>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row>
    <row r="59" spans="1:84" ht="50.1" customHeight="1" x14ac:dyDescent="0.3">
      <c r="A59" s="15"/>
      <c r="B59" s="19"/>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row>
    <row r="60" spans="1:84" ht="50.1" customHeight="1" x14ac:dyDescent="0.3">
      <c r="A60" s="15"/>
      <c r="B60" s="19"/>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row>
    <row r="61" spans="1:84" ht="50.1" customHeight="1" x14ac:dyDescent="0.3">
      <c r="A61" s="15"/>
      <c r="B61" s="19"/>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row>
    <row r="62" spans="1:84" ht="50.1" customHeight="1" x14ac:dyDescent="0.3">
      <c r="A62" s="15"/>
      <c r="B62" s="19"/>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row>
    <row r="63" spans="1:84" ht="50.1" customHeight="1" x14ac:dyDescent="0.3">
      <c r="A63" s="15"/>
      <c r="B63" s="19"/>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row>
    <row r="64" spans="1:84" ht="50.1" customHeight="1" x14ac:dyDescent="0.3">
      <c r="A64" s="15"/>
      <c r="B64" s="19"/>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row>
    <row r="65" spans="1:84" ht="50.1" customHeight="1" x14ac:dyDescent="0.3">
      <c r="A65" s="15"/>
      <c r="B65" s="19"/>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row>
    <row r="66" spans="1:84" ht="50.1" customHeight="1" x14ac:dyDescent="0.3">
      <c r="A66" s="15"/>
      <c r="B66" s="19"/>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row>
    <row r="67" spans="1:84" ht="50.1" customHeight="1" x14ac:dyDescent="0.3">
      <c r="A67" s="15"/>
      <c r="B67" s="19"/>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row>
    <row r="68" spans="1:84" ht="50.1" customHeight="1" x14ac:dyDescent="0.3">
      <c r="A68" s="15"/>
      <c r="B68" s="19"/>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row>
    <row r="69" spans="1:84" ht="50.1" customHeight="1" x14ac:dyDescent="0.3">
      <c r="A69" s="15"/>
      <c r="B69" s="19"/>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row>
    <row r="70" spans="1:84" ht="50.1" customHeight="1" x14ac:dyDescent="0.3">
      <c r="A70" s="15"/>
      <c r="B70" s="19"/>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row>
    <row r="71" spans="1:84" ht="50.1" customHeight="1" x14ac:dyDescent="0.3">
      <c r="A71" s="15"/>
      <c r="B71" s="19"/>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row>
    <row r="72" spans="1:84" ht="50.1" customHeight="1" x14ac:dyDescent="0.3">
      <c r="A72" s="15"/>
      <c r="B72" s="19"/>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row>
    <row r="73" spans="1:84" ht="50.1" customHeight="1" x14ac:dyDescent="0.3">
      <c r="A73" s="15"/>
      <c r="B73" s="19"/>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row>
    <row r="74" spans="1:84" ht="50.1" customHeight="1" x14ac:dyDescent="0.3">
      <c r="A74" s="15"/>
      <c r="B74" s="19"/>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row>
    <row r="75" spans="1:84" ht="50.1" customHeight="1" x14ac:dyDescent="0.3">
      <c r="A75" s="15"/>
      <c r="B75" s="19"/>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row>
    <row r="76" spans="1:84" ht="50.1" customHeight="1" x14ac:dyDescent="0.3">
      <c r="A76" s="15"/>
      <c r="B76" s="19"/>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row>
    <row r="77" spans="1:84" ht="50.1" customHeight="1" x14ac:dyDescent="0.3">
      <c r="A77" s="15"/>
      <c r="B77" s="19"/>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row>
    <row r="78" spans="1:84" ht="50.1" customHeight="1" x14ac:dyDescent="0.3">
      <c r="A78" s="15"/>
      <c r="B78" s="19"/>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row>
    <row r="79" spans="1:84" ht="50.1" customHeight="1" x14ac:dyDescent="0.3">
      <c r="A79" s="15"/>
      <c r="B79" s="19"/>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row>
    <row r="80" spans="1:84" ht="50.1" customHeight="1" x14ac:dyDescent="0.3">
      <c r="A80" s="15"/>
      <c r="B80" s="19"/>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row>
    <row r="81" spans="1:84" ht="50.1" customHeight="1" x14ac:dyDescent="0.3">
      <c r="A81" s="15"/>
      <c r="B81" s="19"/>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row>
    <row r="82" spans="1:84" ht="50.1" customHeight="1" x14ac:dyDescent="0.3">
      <c r="A82" s="15"/>
      <c r="B82" s="19"/>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row>
    <row r="83" spans="1:84" ht="50.1" customHeight="1" x14ac:dyDescent="0.3">
      <c r="A83" s="15"/>
      <c r="B83" s="19"/>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row>
    <row r="84" spans="1:84" ht="50.1" customHeight="1" x14ac:dyDescent="0.3">
      <c r="A84" s="15"/>
      <c r="B84" s="19"/>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row>
    <row r="85" spans="1:84" ht="50.1" customHeight="1" x14ac:dyDescent="0.3">
      <c r="A85" s="15"/>
      <c r="B85" s="19"/>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row>
    <row r="86" spans="1:84" ht="50.1" customHeight="1" x14ac:dyDescent="0.3">
      <c r="A86" s="15"/>
      <c r="B86" s="19"/>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row>
    <row r="87" spans="1:84" ht="50.1" customHeight="1" x14ac:dyDescent="0.3">
      <c r="A87" s="15"/>
      <c r="B87" s="19"/>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row>
    <row r="88" spans="1:84" ht="50.1" customHeight="1" x14ac:dyDescent="0.3">
      <c r="A88" s="15"/>
      <c r="B88" s="19"/>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row>
    <row r="89" spans="1:84" ht="50.1" customHeight="1" x14ac:dyDescent="0.3">
      <c r="A89" s="15"/>
      <c r="B89" s="19"/>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row>
    <row r="90" spans="1:84" ht="50.1" customHeight="1" x14ac:dyDescent="0.3">
      <c r="A90" s="15"/>
      <c r="B90" s="19"/>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row>
    <row r="91" spans="1:84" ht="50.1" customHeight="1" x14ac:dyDescent="0.3">
      <c r="A91" s="15"/>
      <c r="B91" s="19"/>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row>
    <row r="92" spans="1:84" ht="50.1" customHeight="1" x14ac:dyDescent="0.3">
      <c r="A92" s="15"/>
      <c r="B92" s="19"/>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row>
    <row r="93" spans="1:84" ht="50.1" customHeight="1" x14ac:dyDescent="0.3">
      <c r="A93" s="15"/>
      <c r="B93" s="19"/>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row>
    <row r="94" spans="1:84" ht="50.1" customHeight="1" x14ac:dyDescent="0.3">
      <c r="A94" s="15"/>
      <c r="B94" s="19"/>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row>
    <row r="95" spans="1:84" ht="50.1" customHeight="1" x14ac:dyDescent="0.3">
      <c r="A95" s="15"/>
      <c r="B95" s="19"/>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row>
    <row r="96" spans="1:84" ht="50.1" customHeight="1" x14ac:dyDescent="0.3">
      <c r="A96" s="15"/>
      <c r="B96" s="19"/>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row>
    <row r="97" spans="1:84" ht="50.1" customHeight="1" x14ac:dyDescent="0.3">
      <c r="A97" s="15"/>
      <c r="B97" s="19"/>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row>
    <row r="98" spans="1:84" ht="50.1" customHeight="1" x14ac:dyDescent="0.3">
      <c r="A98" s="15"/>
      <c r="B98" s="19"/>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row>
    <row r="99" spans="1:84" ht="50.1" customHeight="1" x14ac:dyDescent="0.3">
      <c r="A99" s="15"/>
      <c r="B99" s="19"/>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row>
    <row r="100" spans="1:84" ht="50.1" customHeight="1" x14ac:dyDescent="0.3">
      <c r="A100" s="15"/>
      <c r="B100" s="19"/>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row>
    <row r="101" spans="1:84" ht="50.1" customHeight="1" x14ac:dyDescent="0.3">
      <c r="A101" s="15"/>
      <c r="B101" s="19"/>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row>
    <row r="102" spans="1:84" ht="50.1" customHeight="1" x14ac:dyDescent="0.3">
      <c r="A102" s="15"/>
      <c r="B102" s="19"/>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row>
    <row r="103" spans="1:84" ht="50.1" customHeight="1" x14ac:dyDescent="0.3">
      <c r="A103" s="15"/>
      <c r="B103" s="19"/>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row>
    <row r="104" spans="1:84" ht="50.1" customHeight="1" x14ac:dyDescent="0.3">
      <c r="A104" s="15"/>
      <c r="B104" s="19"/>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row>
    <row r="105" spans="1:84" ht="50.1" customHeight="1" x14ac:dyDescent="0.3">
      <c r="A105" s="15"/>
      <c r="B105" s="19"/>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row>
    <row r="106" spans="1:84" ht="50.1" customHeight="1" x14ac:dyDescent="0.3">
      <c r="A106" s="15"/>
      <c r="B106" s="19"/>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row>
    <row r="107" spans="1:84" ht="50.1" customHeight="1" x14ac:dyDescent="0.3">
      <c r="A107" s="15"/>
      <c r="B107" s="19"/>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row>
    <row r="108" spans="1:84" ht="50.1" customHeight="1" x14ac:dyDescent="0.3">
      <c r="A108" s="15"/>
      <c r="B108" s="19"/>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row>
    <row r="109" spans="1:84" ht="50.1" customHeight="1" x14ac:dyDescent="0.3">
      <c r="A109" s="15"/>
      <c r="B109" s="19"/>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row>
    <row r="110" spans="1:84" ht="50.1" customHeight="1" x14ac:dyDescent="0.3">
      <c r="A110" s="15"/>
      <c r="B110" s="19"/>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row>
    <row r="111" spans="1:84" ht="50.1" customHeight="1" x14ac:dyDescent="0.3">
      <c r="A111" s="15"/>
      <c r="B111" s="19"/>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row>
    <row r="112" spans="1:84" ht="50.1" customHeight="1" x14ac:dyDescent="0.3">
      <c r="A112" s="15"/>
      <c r="B112" s="19"/>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row>
    <row r="113" spans="1:84" ht="50.1" customHeight="1" x14ac:dyDescent="0.3">
      <c r="A113" s="15"/>
      <c r="B113" s="19"/>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row>
    <row r="114" spans="1:84" ht="50.1" customHeight="1" x14ac:dyDescent="0.3">
      <c r="A114" s="15"/>
      <c r="B114" s="19"/>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row>
    <row r="115" spans="1:84" ht="50.1" customHeight="1" x14ac:dyDescent="0.3">
      <c r="A115" s="15"/>
      <c r="B115" s="19"/>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row>
    <row r="116" spans="1:84" ht="50.1" customHeight="1" x14ac:dyDescent="0.3">
      <c r="A116" s="15"/>
      <c r="B116" s="19"/>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row>
    <row r="117" spans="1:84" ht="50.1" customHeight="1" x14ac:dyDescent="0.3">
      <c r="A117" s="15"/>
      <c r="B117" s="19"/>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row>
    <row r="118" spans="1:84" ht="50.1" customHeight="1" x14ac:dyDescent="0.3">
      <c r="A118" s="15"/>
      <c r="B118" s="19"/>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row>
    <row r="119" spans="1:84" ht="50.1" customHeight="1" x14ac:dyDescent="0.3">
      <c r="A119" s="15"/>
      <c r="B119" s="19"/>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row>
    <row r="120" spans="1:84" ht="50.1" customHeight="1" x14ac:dyDescent="0.3">
      <c r="A120" s="15"/>
      <c r="B120" s="19"/>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row>
    <row r="121" spans="1:84" ht="50.1" customHeight="1" x14ac:dyDescent="0.3">
      <c r="A121" s="15"/>
      <c r="B121" s="19"/>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row>
    <row r="122" spans="1:84" ht="50.1" customHeight="1" x14ac:dyDescent="0.3">
      <c r="A122" s="15"/>
      <c r="B122" s="19"/>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row>
    <row r="123" spans="1:84" ht="50.1" customHeight="1" x14ac:dyDescent="0.3">
      <c r="A123" s="15"/>
      <c r="B123" s="19"/>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row>
    <row r="124" spans="1:84" ht="50.1" customHeight="1" x14ac:dyDescent="0.3">
      <c r="A124" s="15"/>
      <c r="B124" s="19"/>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row>
    <row r="125" spans="1:84" ht="50.1" customHeight="1" x14ac:dyDescent="0.3">
      <c r="A125" s="15"/>
      <c r="B125" s="19"/>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row>
    <row r="126" spans="1:84" ht="50.1" customHeight="1" x14ac:dyDescent="0.3">
      <c r="A126" s="15"/>
      <c r="B126" s="19"/>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row>
    <row r="127" spans="1:84" ht="50.1" customHeight="1" x14ac:dyDescent="0.3">
      <c r="A127" s="15"/>
      <c r="B127" s="19"/>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row>
    <row r="128" spans="1:84" ht="50.1" customHeight="1" x14ac:dyDescent="0.3">
      <c r="A128" s="15"/>
      <c r="B128" s="19"/>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row>
    <row r="129" spans="2:84" ht="50.1" customHeight="1" x14ac:dyDescent="0.3">
      <c r="B129" s="19"/>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row>
    <row r="130" spans="2:84" ht="50.1" customHeight="1" x14ac:dyDescent="0.3">
      <c r="B130" s="19"/>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row>
    <row r="131" spans="2:84" ht="50.1" customHeight="1" x14ac:dyDescent="0.3">
      <c r="B131" s="19"/>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row>
    <row r="132" spans="2:84" ht="50.1" customHeight="1" x14ac:dyDescent="0.3">
      <c r="B132" s="19"/>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row>
    <row r="133" spans="2:84" ht="50.1" customHeight="1" x14ac:dyDescent="0.3">
      <c r="B133" s="19"/>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row>
    <row r="134" spans="2:84" ht="50.1" customHeight="1" x14ac:dyDescent="0.3">
      <c r="B134" s="19"/>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row>
    <row r="135" spans="2:84" ht="50.1" customHeight="1" x14ac:dyDescent="0.3">
      <c r="B135" s="19"/>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row>
    <row r="136" spans="2:84" ht="50.1" customHeight="1" x14ac:dyDescent="0.3">
      <c r="B136" s="19"/>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row>
    <row r="137" spans="2:84" ht="50.1" customHeight="1" x14ac:dyDescent="0.3">
      <c r="B137" s="19"/>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row>
    <row r="138" spans="2:84" ht="50.1" customHeight="1" x14ac:dyDescent="0.3">
      <c r="B138" s="19"/>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row>
    <row r="139" spans="2:84" ht="50.1" customHeight="1" x14ac:dyDescent="0.3">
      <c r="B139" s="19"/>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row>
    <row r="140" spans="2:84" ht="50.1" customHeight="1" x14ac:dyDescent="0.3">
      <c r="B140" s="19"/>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row>
    <row r="141" spans="2:84" ht="50.1" customHeight="1" x14ac:dyDescent="0.3">
      <c r="B141" s="19"/>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row>
    <row r="142" spans="2:84" ht="50.1" customHeight="1" x14ac:dyDescent="0.3">
      <c r="B142" s="19"/>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row>
    <row r="143" spans="2:84" ht="50.1" customHeight="1" x14ac:dyDescent="0.3">
      <c r="B143" s="19"/>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row>
    <row r="144" spans="2:84" ht="50.1" customHeight="1" x14ac:dyDescent="0.3">
      <c r="B144" s="19"/>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row>
    <row r="145" spans="2:84" ht="50.1" customHeight="1" x14ac:dyDescent="0.3">
      <c r="B145" s="19"/>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row>
    <row r="146" spans="2:84" ht="50.1" customHeight="1" x14ac:dyDescent="0.3">
      <c r="B146" s="19"/>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row>
    <row r="147" spans="2:84" ht="50.1" customHeight="1" x14ac:dyDescent="0.3">
      <c r="B147" s="19"/>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row>
    <row r="148" spans="2:84" ht="50.1" customHeight="1" x14ac:dyDescent="0.3">
      <c r="B148" s="19"/>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row>
    <row r="149" spans="2:84" ht="50.1" customHeight="1" x14ac:dyDescent="0.3">
      <c r="B149" s="19"/>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row>
    <row r="150" spans="2:84" ht="50.1" customHeight="1" x14ac:dyDescent="0.3">
      <c r="B150" s="19"/>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row>
    <row r="151" spans="2:84" ht="50.1" customHeight="1" x14ac:dyDescent="0.3">
      <c r="B151" s="19"/>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row>
    <row r="152" spans="2:84" ht="50.1" customHeight="1" x14ac:dyDescent="0.3">
      <c r="B152" s="19"/>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row>
    <row r="153" spans="2:84" ht="50.1" customHeight="1" x14ac:dyDescent="0.3">
      <c r="B153" s="19"/>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row>
    <row r="154" spans="2:84" ht="50.1" customHeight="1" x14ac:dyDescent="0.3">
      <c r="B154" s="19"/>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row>
    <row r="155" spans="2:84" ht="50.1" customHeight="1" x14ac:dyDescent="0.3">
      <c r="B155" s="19"/>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row>
    <row r="156" spans="2:84" ht="50.1" customHeight="1" x14ac:dyDescent="0.3">
      <c r="B156" s="19"/>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row>
    <row r="157" spans="2:84" ht="50.1" customHeight="1" x14ac:dyDescent="0.3">
      <c r="B157" s="19"/>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row>
    <row r="158" spans="2:84" ht="50.1" customHeight="1" x14ac:dyDescent="0.3">
      <c r="B158" s="19"/>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row>
    <row r="159" spans="2:84" ht="50.1" customHeight="1" x14ac:dyDescent="0.3">
      <c r="B159" s="19"/>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row>
    <row r="160" spans="2:84" ht="50.1" customHeight="1" x14ac:dyDescent="0.3">
      <c r="B160" s="19"/>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row>
    <row r="161" spans="2:84" ht="50.1" customHeight="1" x14ac:dyDescent="0.3">
      <c r="B161" s="19"/>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row>
    <row r="162" spans="2:84" ht="50.1" customHeight="1" x14ac:dyDescent="0.3">
      <c r="B162" s="19"/>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row>
    <row r="163" spans="2:84" ht="50.1" customHeight="1" x14ac:dyDescent="0.3">
      <c r="B163" s="19"/>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row>
    <row r="164" spans="2:84" ht="50.1" customHeight="1" x14ac:dyDescent="0.3">
      <c r="B164" s="19"/>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row>
    <row r="165" spans="2:84" ht="50.1" customHeight="1" x14ac:dyDescent="0.3">
      <c r="B165" s="19"/>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row>
    <row r="166" spans="2:84" ht="50.1" customHeight="1" x14ac:dyDescent="0.3">
      <c r="B166" s="19"/>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row>
    <row r="167" spans="2:84" ht="50.1" customHeight="1" x14ac:dyDescent="0.3">
      <c r="B167" s="19"/>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row>
    <row r="168" spans="2:84" ht="50.1" customHeight="1" x14ac:dyDescent="0.3">
      <c r="B168" s="19"/>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row>
    <row r="169" spans="2:84" ht="50.1" customHeight="1" x14ac:dyDescent="0.3">
      <c r="B169" s="19"/>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row>
    <row r="170" spans="2:84" ht="50.1" customHeight="1" x14ac:dyDescent="0.3">
      <c r="B170" s="19"/>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row>
    <row r="171" spans="2:84" ht="50.1" customHeight="1" x14ac:dyDescent="0.3">
      <c r="B171" s="19"/>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row>
    <row r="172" spans="2:84" ht="50.1" customHeight="1" x14ac:dyDescent="0.3">
      <c r="B172" s="19"/>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row>
    <row r="173" spans="2:84" ht="50.1" customHeight="1" x14ac:dyDescent="0.3">
      <c r="B173" s="19"/>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row>
    <row r="174" spans="2:84" ht="50.1" customHeight="1" x14ac:dyDescent="0.3">
      <c r="B174" s="19"/>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row>
    <row r="175" spans="2:84" ht="50.1" customHeight="1" x14ac:dyDescent="0.3">
      <c r="B175" s="19"/>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row>
    <row r="176" spans="2:84" ht="50.1" customHeight="1" x14ac:dyDescent="0.3">
      <c r="B176" s="19"/>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row>
    <row r="177" spans="2:84" ht="50.1" customHeight="1" x14ac:dyDescent="0.3">
      <c r="B177" s="19"/>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row>
    <row r="178" spans="2:84" ht="50.1" customHeight="1" x14ac:dyDescent="0.3">
      <c r="B178" s="19"/>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row>
    <row r="179" spans="2:84" ht="50.1" customHeight="1" x14ac:dyDescent="0.3">
      <c r="B179" s="19"/>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row>
    <row r="180" spans="2:84" ht="50.1" customHeight="1" x14ac:dyDescent="0.3">
      <c r="B180" s="19"/>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row>
    <row r="181" spans="2:84" ht="50.1" customHeight="1" x14ac:dyDescent="0.3">
      <c r="B181" s="19"/>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row>
    <row r="182" spans="2:84" ht="50.1" customHeight="1" x14ac:dyDescent="0.3">
      <c r="B182" s="19"/>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row>
    <row r="183" spans="2:84" ht="50.1" customHeight="1" x14ac:dyDescent="0.3">
      <c r="B183" s="19"/>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row>
    <row r="184" spans="2:84" ht="50.1" customHeight="1" x14ac:dyDescent="0.3">
      <c r="B184" s="19"/>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row>
    <row r="185" spans="2:84" ht="50.1" customHeight="1" x14ac:dyDescent="0.3">
      <c r="B185" s="19"/>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row>
    <row r="186" spans="2:84" ht="50.1" customHeight="1" x14ac:dyDescent="0.3">
      <c r="B186" s="19"/>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row>
    <row r="187" spans="2:84" ht="50.1" customHeight="1" x14ac:dyDescent="0.3">
      <c r="B187" s="19"/>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row>
    <row r="188" spans="2:84" ht="50.1" customHeight="1" x14ac:dyDescent="0.3">
      <c r="B188" s="19"/>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row>
    <row r="189" spans="2:84" ht="50.1" customHeight="1" x14ac:dyDescent="0.3">
      <c r="B189" s="19"/>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row>
    <row r="190" spans="2:84" ht="50.1" customHeight="1" x14ac:dyDescent="0.3">
      <c r="B190" s="19"/>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row>
    <row r="191" spans="2:84" ht="50.1" customHeight="1" x14ac:dyDescent="0.3">
      <c r="B191" s="19"/>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row>
    <row r="192" spans="2:84" ht="50.1" customHeight="1" x14ac:dyDescent="0.3">
      <c r="B192" s="19"/>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row>
    <row r="193" spans="2:84" x14ac:dyDescent="0.3">
      <c r="B193" s="19"/>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row>
    <row r="194" spans="2:84" x14ac:dyDescent="0.3">
      <c r="B194" s="19"/>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row>
    <row r="195" spans="2:84" x14ac:dyDescent="0.3">
      <c r="B195" s="19"/>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row>
    <row r="196" spans="2:84" x14ac:dyDescent="0.3">
      <c r="B196" s="19"/>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row>
    <row r="197" spans="2:84" x14ac:dyDescent="0.3">
      <c r="B197" s="19"/>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row>
    <row r="198" spans="2:84" x14ac:dyDescent="0.3">
      <c r="B198" s="19"/>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row>
    <row r="199" spans="2:84" x14ac:dyDescent="0.3">
      <c r="B199" s="19"/>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row>
    <row r="200" spans="2:84" x14ac:dyDescent="0.3">
      <c r="B200" s="19"/>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row>
  </sheetData>
  <mergeCells count="2">
    <mergeCell ref="B3:G3"/>
    <mergeCell ref="A1:O1"/>
  </mergeCells>
  <conditionalFormatting sqref="B3 C5:C6 K5:K6">
    <cfRule type="notContainsBlanks" dxfId="48" priority="1">
      <formula>LEN(TRIM(B3))&gt;0</formula>
    </cfRule>
  </conditionalFormatting>
  <printOptions horizontalCentered="1"/>
  <pageMargins left="0.25" right="0.25" top="0.75" bottom="0.75" header="0.3" footer="0.3"/>
  <pageSetup scale="52" fitToWidth="0" fitToHeight="0" orientation="landscape" r:id="rId1"/>
  <headerFooter differentFirst="1">
    <oddFooter>Page &amp;P of &amp;N</oddFooter>
  </headerFooter>
  <rowBreaks count="1" manualBreakCount="1">
    <brk id="14" max="14" man="1"/>
  </rowBreaks>
  <ignoredErrors>
    <ignoredError sqref="C5:C6 A3 H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Spinner 7">
              <controlPr defaultSize="0" autoPict="0" altText="Spinner control for Month">
                <anchor moveWithCells="1">
                  <from>
                    <xdr:col>1</xdr:col>
                    <xdr:colOff>152400</xdr:colOff>
                    <xdr:row>2</xdr:row>
                    <xdr:rowOff>161925</xdr:rowOff>
                  </from>
                  <to>
                    <xdr:col>1</xdr:col>
                    <xdr:colOff>323850</xdr:colOff>
                    <xdr:row>2</xdr:row>
                    <xdr:rowOff>447675</xdr:rowOff>
                  </to>
                </anchor>
              </controlPr>
            </control>
          </mc:Choice>
        </mc:AlternateContent>
        <mc:AlternateContent xmlns:mc="http://schemas.openxmlformats.org/markup-compatibility/2006">
          <mc:Choice Requires="x14">
            <control shapeId="1033" r:id="rId5" name="Spinner 9">
              <controlPr defaultSize="0" autoPict="0" altText="Spinner control for Year">
                <anchor moveWithCells="1">
                  <from>
                    <xdr:col>8</xdr:col>
                    <xdr:colOff>47625</xdr:colOff>
                    <xdr:row>2</xdr:row>
                    <xdr:rowOff>171450</xdr:rowOff>
                  </from>
                  <to>
                    <xdr:col>8</xdr:col>
                    <xdr:colOff>190500</xdr:colOff>
                    <xdr:row>2</xdr:row>
                    <xdr:rowOff>457200</xdr:rowOff>
                  </to>
                </anchor>
              </controlPr>
            </control>
          </mc:Choice>
        </mc:AlternateContent>
      </controls>
    </mc:Choice>
  </mc:AlternateContent>
  <tableParts count="1">
    <tablePart r:id="rId6"/>
  </tableParts>
  <extLst>
    <ext xmlns:x14="http://schemas.microsoft.com/office/spreadsheetml/2009/9/main" uri="{05C60535-1F16-4fd2-B633-F4F36F0B64E0}">
      <x14:sparklineGroups xmlns:xm="http://schemas.microsoft.com/office/excel/2006/main">
        <x14:sparklineGroup manualMax="0" manualMin="0" lineWeight="1.5" displayEmptyCellsAs="gap" markers="1" high="1" low="1" first="1" negative="1" xr2:uid="{00000000-0003-0000-0000-000000000000}">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Dashboard!B12:M12</xm:f>
              <xm:sqref>N12</xm:sqref>
            </x14:sparkline>
            <x14:sparkline>
              <xm:f>Dashboard!B13:M13</xm:f>
              <xm:sqref>N13</xm:sqref>
            </x14:sparkline>
          </x14:sparklines>
        </x14:sparklineGroup>
        <x14:sparklineGroup manualMax="0" manualMin="0" lineWeight="1.5" displayEmptyCellsAs="gap" markers="1" high="1" low="1" negative="1" xr2:uid="{00000000-0003-0000-0000-000001000000}">
          <x14:colorSeries theme="5"/>
          <x14:colorNegative theme="6"/>
          <x14:colorAxis rgb="FF000000"/>
          <x14:colorMarkers theme="5"/>
          <x14:colorFirst theme="5"/>
          <x14:colorLast theme="5"/>
          <x14:colorHigh theme="5"/>
          <x14:colorLow theme="5"/>
          <x14:sparklines>
            <x14:sparkline>
              <xm:f>Dashboard!B10:L10</xm:f>
              <xm:sqref>N10</xm:sqref>
            </x14:sparkline>
            <x14:sparkline>
              <xm:f>Dashboard!B11:L11</xm:f>
              <xm:sqref>N11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pageSetUpPr autoPageBreaks="0" fitToPage="1"/>
  </sheetPr>
  <dimension ref="A1:L19"/>
  <sheetViews>
    <sheetView showGridLines="0" tabSelected="1" zoomScale="41" zoomScaleNormal="41" workbookViewId="0">
      <selection activeCell="J31" sqref="J30:J31"/>
    </sheetView>
  </sheetViews>
  <sheetFormatPr defaultColWidth="14" defaultRowHeight="30" customHeight="1" x14ac:dyDescent="0.3"/>
  <cols>
    <col min="1" max="1" width="19.88671875" style="15" customWidth="1"/>
    <col min="2" max="5" width="17.109375" style="15" customWidth="1"/>
    <col min="6" max="6" width="21.6640625" style="15" customWidth="1"/>
    <col min="7" max="11" width="17.109375" style="15" customWidth="1"/>
    <col min="12" max="12" width="19.88671875" style="15" customWidth="1"/>
    <col min="13" max="13" width="2.77734375" style="15" customWidth="1"/>
    <col min="14" max="16384" width="14" style="15"/>
  </cols>
  <sheetData>
    <row r="1" spans="1:12" ht="75" customHeight="1" x14ac:dyDescent="0.3">
      <c r="A1" s="110" t="s">
        <v>98</v>
      </c>
      <c r="B1" s="110"/>
      <c r="C1" s="110"/>
      <c r="D1" s="110"/>
      <c r="E1" s="110"/>
      <c r="F1" s="110"/>
      <c r="G1" s="110"/>
      <c r="H1" s="110"/>
      <c r="I1" s="110"/>
      <c r="J1" s="110"/>
      <c r="K1" s="110"/>
      <c r="L1" s="110"/>
    </row>
    <row r="2" spans="1:12" s="64" customFormat="1" ht="39.950000000000003" customHeight="1" thickBot="1" x14ac:dyDescent="0.35">
      <c r="A2" s="111" t="s">
        <v>96</v>
      </c>
      <c r="B2" s="111"/>
      <c r="C2" s="111"/>
      <c r="D2" s="111"/>
      <c r="E2" s="111"/>
      <c r="F2" s="111"/>
      <c r="G2" s="111"/>
      <c r="H2" s="111"/>
      <c r="I2" s="111"/>
      <c r="J2" s="111"/>
      <c r="K2" s="111"/>
      <c r="L2" s="111"/>
    </row>
    <row r="3" spans="1:12" ht="39.950000000000003" customHeight="1" x14ac:dyDescent="0.3">
      <c r="A3" s="58"/>
      <c r="B3" s="58"/>
      <c r="C3" s="58"/>
      <c r="D3" s="58"/>
      <c r="E3" s="58"/>
      <c r="F3" s="58"/>
      <c r="G3" s="58"/>
      <c r="H3" s="58"/>
      <c r="I3" s="58"/>
      <c r="J3" s="58"/>
      <c r="K3" s="58"/>
      <c r="L3" s="58"/>
    </row>
    <row r="4" spans="1:12" ht="39.950000000000003" customHeight="1" x14ac:dyDescent="0.3">
      <c r="A4" s="90" t="s">
        <v>97</v>
      </c>
      <c r="B4" s="8"/>
      <c r="C4" s="8"/>
      <c r="D4" s="8"/>
      <c r="E4" s="8"/>
      <c r="F4" s="8"/>
      <c r="G4" s="8"/>
      <c r="H4" s="8"/>
      <c r="I4" s="8"/>
      <c r="J4" s="8"/>
      <c r="K4" s="8"/>
      <c r="L4" s="8"/>
    </row>
    <row r="5" spans="1:12" ht="39.950000000000003" customHeight="1" x14ac:dyDescent="0.3">
      <c r="A5" s="59"/>
      <c r="B5" s="8"/>
      <c r="C5" s="8"/>
      <c r="D5" s="8"/>
      <c r="E5" s="8"/>
      <c r="F5" s="8"/>
      <c r="G5" s="8"/>
      <c r="H5" s="8"/>
      <c r="I5" s="8"/>
      <c r="J5" s="8"/>
      <c r="K5" s="8"/>
      <c r="L5" s="8"/>
    </row>
    <row r="6" spans="1:12" s="63" customFormat="1" ht="39.950000000000003" customHeight="1" thickBot="1" x14ac:dyDescent="0.35">
      <c r="A6" s="80" t="s">
        <v>76</v>
      </c>
      <c r="B6" s="81" t="s">
        <v>77</v>
      </c>
      <c r="C6" s="82" t="s">
        <v>17</v>
      </c>
      <c r="D6" s="81" t="s">
        <v>78</v>
      </c>
      <c r="E6" s="82" t="s">
        <v>79</v>
      </c>
      <c r="F6" s="81" t="s">
        <v>80</v>
      </c>
      <c r="G6" s="82" t="s">
        <v>11</v>
      </c>
      <c r="H6" s="81" t="s">
        <v>12</v>
      </c>
      <c r="I6" s="82" t="s">
        <v>81</v>
      </c>
      <c r="J6" s="81" t="s">
        <v>82</v>
      </c>
      <c r="K6" s="82" t="s">
        <v>83</v>
      </c>
      <c r="L6" s="83" t="s">
        <v>84</v>
      </c>
    </row>
    <row r="7" spans="1:12" s="24" customFormat="1" ht="39.950000000000003" customHeight="1" thickBot="1" x14ac:dyDescent="0.35">
      <c r="A7" s="84" t="s">
        <v>0</v>
      </c>
      <c r="B7" s="85" t="s">
        <v>14</v>
      </c>
      <c r="C7" s="85" t="s">
        <v>7</v>
      </c>
      <c r="D7" s="85" t="s">
        <v>22</v>
      </c>
      <c r="E7" s="85" t="s">
        <v>29</v>
      </c>
      <c r="F7" s="85" t="s">
        <v>15</v>
      </c>
      <c r="G7" s="85" t="s">
        <v>47</v>
      </c>
      <c r="H7" s="85" t="s">
        <v>12</v>
      </c>
      <c r="I7" s="85" t="s">
        <v>13</v>
      </c>
      <c r="J7" s="85" t="s">
        <v>17</v>
      </c>
      <c r="K7" s="85" t="s">
        <v>18</v>
      </c>
      <c r="L7" s="86" t="s">
        <v>8</v>
      </c>
    </row>
    <row r="8" spans="1:12" s="24" customFormat="1" ht="39.950000000000003" customHeight="1" thickBot="1" x14ac:dyDescent="0.35">
      <c r="A8" s="65" t="s">
        <v>1</v>
      </c>
      <c r="B8" s="66" t="s">
        <v>36</v>
      </c>
      <c r="C8" s="66" t="s">
        <v>48</v>
      </c>
      <c r="D8" s="66" t="s">
        <v>23</v>
      </c>
      <c r="E8" s="66" t="s">
        <v>43</v>
      </c>
      <c r="F8" s="66" t="s">
        <v>16</v>
      </c>
      <c r="G8" s="66" t="s">
        <v>32</v>
      </c>
      <c r="H8" s="66" t="s">
        <v>33</v>
      </c>
      <c r="I8" s="66" t="s">
        <v>45</v>
      </c>
      <c r="J8" s="66" t="s">
        <v>28</v>
      </c>
      <c r="K8" s="66" t="s">
        <v>19</v>
      </c>
      <c r="L8" s="67" t="s">
        <v>9</v>
      </c>
    </row>
    <row r="9" spans="1:12" s="24" customFormat="1" ht="39.950000000000003" customHeight="1" thickBot="1" x14ac:dyDescent="0.35">
      <c r="A9" s="84" t="s">
        <v>2</v>
      </c>
      <c r="B9" s="85" t="s">
        <v>37</v>
      </c>
      <c r="C9" s="85"/>
      <c r="D9" s="85" t="s">
        <v>24</v>
      </c>
      <c r="E9" s="85" t="s">
        <v>40</v>
      </c>
      <c r="F9" s="85" t="s">
        <v>30</v>
      </c>
      <c r="G9" s="85"/>
      <c r="H9" s="85"/>
      <c r="I9" s="85" t="s">
        <v>42</v>
      </c>
      <c r="J9" s="85" t="s">
        <v>11</v>
      </c>
      <c r="K9" s="85" t="s">
        <v>20</v>
      </c>
      <c r="L9" s="86" t="s">
        <v>10</v>
      </c>
    </row>
    <row r="10" spans="1:12" s="24" customFormat="1" ht="39.950000000000003" customHeight="1" thickBot="1" x14ac:dyDescent="0.35">
      <c r="A10" s="65" t="s">
        <v>3</v>
      </c>
      <c r="B10" s="66" t="s">
        <v>38</v>
      </c>
      <c r="C10" s="66"/>
      <c r="D10" s="66" t="s">
        <v>34</v>
      </c>
      <c r="E10" s="66" t="s">
        <v>44</v>
      </c>
      <c r="F10" s="66" t="s">
        <v>31</v>
      </c>
      <c r="G10" s="66"/>
      <c r="H10" s="66"/>
      <c r="I10" s="66" t="s">
        <v>46</v>
      </c>
      <c r="J10" s="66" t="s">
        <v>41</v>
      </c>
      <c r="K10" s="66" t="s">
        <v>12</v>
      </c>
      <c r="L10" s="67" t="s">
        <v>27</v>
      </c>
    </row>
    <row r="11" spans="1:12" s="24" customFormat="1" ht="39.950000000000003" customHeight="1" x14ac:dyDescent="0.3">
      <c r="A11" s="87" t="s">
        <v>4</v>
      </c>
      <c r="B11" s="88" t="s">
        <v>35</v>
      </c>
      <c r="C11" s="88"/>
      <c r="D11" s="88"/>
      <c r="E11" s="88" t="s">
        <v>39</v>
      </c>
      <c r="F11" s="88" t="s">
        <v>21</v>
      </c>
      <c r="G11" s="88"/>
      <c r="H11" s="88"/>
      <c r="I11" s="88" t="s">
        <v>49</v>
      </c>
      <c r="J11" s="88" t="s">
        <v>12</v>
      </c>
      <c r="K11" s="88" t="s">
        <v>25</v>
      </c>
      <c r="L11" s="89" t="s">
        <v>26</v>
      </c>
    </row>
    <row r="12" spans="1:12" s="24" customFormat="1" ht="39.950000000000003" customHeight="1" x14ac:dyDescent="0.3">
      <c r="A12" s="15"/>
      <c r="B12" s="15"/>
      <c r="C12" s="15"/>
      <c r="D12" s="15"/>
      <c r="E12" s="15"/>
      <c r="F12" s="15"/>
      <c r="G12" s="15"/>
      <c r="H12" s="15"/>
      <c r="I12" s="15"/>
      <c r="J12" s="15"/>
      <c r="K12" s="15"/>
      <c r="L12" s="15"/>
    </row>
    <row r="13" spans="1:12" s="24" customFormat="1" ht="39.950000000000003" customHeight="1" x14ac:dyDescent="0.3">
      <c r="A13" s="15"/>
      <c r="B13" s="15"/>
      <c r="C13" s="15"/>
      <c r="D13" s="15"/>
      <c r="E13" s="15"/>
      <c r="F13" s="15"/>
      <c r="G13" s="15"/>
      <c r="H13" s="15"/>
      <c r="I13" s="15"/>
      <c r="J13" s="15"/>
      <c r="K13" s="15"/>
      <c r="L13" s="15"/>
    </row>
    <row r="14" spans="1:12" s="24" customFormat="1" ht="39.950000000000003" customHeight="1" x14ac:dyDescent="0.3">
      <c r="A14" s="15"/>
      <c r="B14" s="15"/>
      <c r="C14" s="15"/>
      <c r="D14" s="15"/>
      <c r="E14" s="15"/>
      <c r="F14" s="15"/>
      <c r="G14" s="15"/>
      <c r="H14" s="15"/>
      <c r="I14" s="15"/>
      <c r="J14" s="15"/>
      <c r="K14" s="15"/>
      <c r="L14" s="15"/>
    </row>
    <row r="15" spans="1:12" s="24" customFormat="1" ht="39.950000000000003" customHeight="1" x14ac:dyDescent="0.3">
      <c r="A15" s="15"/>
      <c r="B15" s="15"/>
      <c r="C15" s="15"/>
      <c r="D15" s="15"/>
      <c r="E15" s="15"/>
      <c r="F15" s="15"/>
      <c r="G15" s="15"/>
      <c r="H15" s="15"/>
      <c r="I15" s="15"/>
      <c r="J15" s="15"/>
      <c r="K15" s="15"/>
      <c r="L15" s="15"/>
    </row>
    <row r="16" spans="1:12" s="24" customFormat="1" ht="39.950000000000003" customHeight="1" x14ac:dyDescent="0.3">
      <c r="A16" s="15"/>
      <c r="B16" s="15"/>
      <c r="C16" s="15"/>
      <c r="D16" s="15"/>
      <c r="E16" s="15"/>
      <c r="F16" s="15"/>
      <c r="G16" s="15"/>
      <c r="H16" s="15"/>
      <c r="I16" s="15"/>
      <c r="J16" s="15"/>
      <c r="K16" s="15"/>
      <c r="L16" s="15"/>
    </row>
    <row r="17" spans="1:12" s="24" customFormat="1" ht="39.950000000000003" customHeight="1" x14ac:dyDescent="0.3">
      <c r="A17" s="15"/>
      <c r="B17" s="15"/>
      <c r="C17" s="15"/>
      <c r="D17" s="15"/>
      <c r="E17" s="15"/>
      <c r="F17" s="15"/>
      <c r="G17" s="15"/>
      <c r="H17" s="15"/>
      <c r="I17" s="15"/>
      <c r="J17" s="15"/>
      <c r="K17" s="15"/>
      <c r="L17" s="15"/>
    </row>
    <row r="18" spans="1:12" s="24" customFormat="1" ht="30" customHeight="1" x14ac:dyDescent="0.3">
      <c r="A18" s="15"/>
      <c r="B18" s="15"/>
      <c r="C18" s="15"/>
      <c r="D18" s="15"/>
      <c r="E18" s="15"/>
      <c r="F18" s="15"/>
      <c r="G18" s="15"/>
      <c r="H18" s="15"/>
      <c r="I18" s="15"/>
      <c r="J18" s="15"/>
      <c r="K18" s="15"/>
      <c r="L18" s="15"/>
    </row>
    <row r="19" spans="1:12" s="24" customFormat="1" ht="30" customHeight="1" x14ac:dyDescent="0.3">
      <c r="A19" s="15"/>
      <c r="B19" s="15"/>
      <c r="C19" s="15"/>
      <c r="D19" s="15"/>
      <c r="E19" s="15"/>
      <c r="F19" s="15"/>
      <c r="G19" s="15"/>
      <c r="H19" s="15"/>
      <c r="I19" s="15"/>
      <c r="J19" s="15"/>
      <c r="K19" s="15"/>
      <c r="L19" s="15"/>
    </row>
  </sheetData>
  <mergeCells count="2">
    <mergeCell ref="A1:L1"/>
    <mergeCell ref="A2:L2"/>
  </mergeCells>
  <printOptions horizontalCentered="1"/>
  <pageMargins left="0.25" right="0.25" top="0.75" bottom="0.75" header="0.3" footer="0.3"/>
  <pageSetup scale="53"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5" tint="-0.249977111117893"/>
    <pageSetUpPr autoPageBreaks="0" fitToPage="1"/>
  </sheetPr>
  <dimension ref="A1:K56"/>
  <sheetViews>
    <sheetView showGridLines="0" view="pageBreakPreview" zoomScale="87" zoomScaleNormal="87" zoomScaleSheetLayoutView="87" workbookViewId="0">
      <selection activeCell="N12" sqref="N11:N12"/>
    </sheetView>
  </sheetViews>
  <sheetFormatPr defaultColWidth="8.77734375" defaultRowHeight="30" customHeight="1" x14ac:dyDescent="0.3"/>
  <cols>
    <col min="1" max="1" width="5" style="28" customWidth="1"/>
    <col min="2" max="2" width="15.44140625" style="9" customWidth="1"/>
    <col min="3" max="3" width="24" style="9" customWidth="1"/>
    <col min="4" max="4" width="14.6640625" style="29" customWidth="1"/>
    <col min="5" max="5" width="15.44140625" style="9" customWidth="1"/>
    <col min="6" max="6" width="24.5546875" style="9" customWidth="1"/>
    <col min="7" max="7" width="24" style="29" customWidth="1"/>
    <col min="8" max="8" width="13.6640625" style="30" customWidth="1"/>
    <col min="9" max="9" width="5" style="24" customWidth="1"/>
    <col min="10" max="10" width="2.77734375" style="9" customWidth="1"/>
    <col min="11" max="16384" width="8.77734375" style="9"/>
  </cols>
  <sheetData>
    <row r="1" spans="1:11" s="24" customFormat="1" ht="75" customHeight="1" x14ac:dyDescent="0.3">
      <c r="A1" s="23" t="s">
        <v>91</v>
      </c>
      <c r="B1" s="112" t="s">
        <v>98</v>
      </c>
      <c r="C1" s="112"/>
      <c r="D1" s="112"/>
      <c r="E1" s="112"/>
      <c r="F1" s="112"/>
      <c r="G1" s="112"/>
      <c r="H1" s="112"/>
    </row>
    <row r="2" spans="1:11" s="24" customFormat="1" ht="24" customHeight="1" x14ac:dyDescent="0.3">
      <c r="A2" s="23"/>
      <c r="B2" s="31"/>
      <c r="C2" s="31"/>
      <c r="D2" s="31"/>
      <c r="E2" s="31"/>
      <c r="F2" s="31"/>
      <c r="G2" s="31"/>
      <c r="H2" s="31"/>
    </row>
    <row r="3" spans="1:11" s="27" customFormat="1" ht="35.1" customHeight="1" thickBot="1" x14ac:dyDescent="0.35">
      <c r="A3" s="25" t="s">
        <v>92</v>
      </c>
      <c r="B3" s="74" t="s">
        <v>6</v>
      </c>
      <c r="C3" s="75"/>
      <c r="D3" s="75"/>
      <c r="E3" s="74" t="s">
        <v>5</v>
      </c>
      <c r="F3" s="75"/>
      <c r="G3" s="75"/>
      <c r="H3" s="75"/>
      <c r="I3" s="26"/>
    </row>
    <row r="4" spans="1:11" s="62" customFormat="1" ht="35.1" customHeight="1" thickBot="1" x14ac:dyDescent="0.35">
      <c r="A4" s="60" t="s">
        <v>93</v>
      </c>
      <c r="B4" s="68" t="s">
        <v>70</v>
      </c>
      <c r="C4" s="68" t="s">
        <v>69</v>
      </c>
      <c r="D4" s="69" t="s">
        <v>71</v>
      </c>
      <c r="E4" s="70" t="s">
        <v>70</v>
      </c>
      <c r="F4" s="71" t="s">
        <v>72</v>
      </c>
      <c r="G4" s="72" t="s">
        <v>69</v>
      </c>
      <c r="H4" s="73" t="s">
        <v>71</v>
      </c>
      <c r="I4" s="61"/>
    </row>
    <row r="5" spans="1:11" ht="35.1" customHeight="1" thickBot="1" x14ac:dyDescent="0.35">
      <c r="B5" s="39">
        <f ca="1">TODAY()</f>
        <v>44923</v>
      </c>
      <c r="C5" s="40" t="s">
        <v>90</v>
      </c>
      <c r="D5" s="41">
        <v>500</v>
      </c>
      <c r="E5" s="42">
        <f ca="1">TODAY()</f>
        <v>44923</v>
      </c>
      <c r="F5" s="43" t="s">
        <v>11</v>
      </c>
      <c r="G5" s="44" t="s">
        <v>32</v>
      </c>
      <c r="H5" s="45">
        <v>500</v>
      </c>
      <c r="I5" s="32"/>
      <c r="J5" s="33"/>
      <c r="K5" s="33"/>
    </row>
    <row r="6" spans="1:11" ht="35.1" customHeight="1" thickBot="1" x14ac:dyDescent="0.35">
      <c r="B6" s="76">
        <f ca="1">TODAY()-14</f>
        <v>44909</v>
      </c>
      <c r="C6" s="77" t="s">
        <v>74</v>
      </c>
      <c r="D6" s="78">
        <v>1300</v>
      </c>
      <c r="E6" s="76">
        <f t="shared" ref="E6:E13" ca="1" si="0">TODAY()-7</f>
        <v>44916</v>
      </c>
      <c r="F6" s="79" t="s">
        <v>76</v>
      </c>
      <c r="G6" s="79" t="s">
        <v>0</v>
      </c>
      <c r="H6" s="78">
        <v>1000</v>
      </c>
      <c r="I6" s="32"/>
      <c r="J6" s="33"/>
      <c r="K6" s="33"/>
    </row>
    <row r="7" spans="1:11" ht="35.1" customHeight="1" thickBot="1" x14ac:dyDescent="0.35">
      <c r="B7" s="46">
        <f ca="1">TODAY()-14</f>
        <v>44909</v>
      </c>
      <c r="C7" s="47" t="s">
        <v>75</v>
      </c>
      <c r="D7" s="48">
        <v>1300</v>
      </c>
      <c r="E7" s="49">
        <f t="shared" ca="1" si="0"/>
        <v>44916</v>
      </c>
      <c r="F7" s="50" t="s">
        <v>76</v>
      </c>
      <c r="G7" s="50" t="s">
        <v>1</v>
      </c>
      <c r="H7" s="51">
        <v>100</v>
      </c>
      <c r="I7" s="32"/>
      <c r="J7" s="33"/>
      <c r="K7" s="33"/>
    </row>
    <row r="8" spans="1:11" ht="35.1" customHeight="1" thickBot="1" x14ac:dyDescent="0.35">
      <c r="B8" s="76">
        <f ca="1">TODAY()-28</f>
        <v>44895</v>
      </c>
      <c r="C8" s="77" t="s">
        <v>74</v>
      </c>
      <c r="D8" s="78">
        <v>1500</v>
      </c>
      <c r="E8" s="76">
        <f t="shared" ca="1" si="0"/>
        <v>44916</v>
      </c>
      <c r="F8" s="79" t="s">
        <v>76</v>
      </c>
      <c r="G8" s="79" t="s">
        <v>73</v>
      </c>
      <c r="H8" s="78">
        <v>50</v>
      </c>
      <c r="I8" s="32"/>
      <c r="J8" s="33"/>
      <c r="K8" s="33"/>
    </row>
    <row r="9" spans="1:11" ht="35.1" customHeight="1" thickBot="1" x14ac:dyDescent="0.35">
      <c r="B9" s="46">
        <f ca="1">TODAY()-28</f>
        <v>44895</v>
      </c>
      <c r="C9" s="47" t="s">
        <v>75</v>
      </c>
      <c r="D9" s="48">
        <v>1600</v>
      </c>
      <c r="E9" s="49">
        <f t="shared" ca="1" si="0"/>
        <v>44916</v>
      </c>
      <c r="F9" s="50" t="s">
        <v>76</v>
      </c>
      <c r="G9" s="50" t="s">
        <v>3</v>
      </c>
      <c r="H9" s="51">
        <v>25</v>
      </c>
      <c r="I9" s="32"/>
      <c r="J9" s="33"/>
      <c r="K9" s="33"/>
    </row>
    <row r="10" spans="1:11" ht="35.1" customHeight="1" thickBot="1" x14ac:dyDescent="0.35">
      <c r="B10" s="76">
        <f ca="1">TODAY()-42</f>
        <v>44881</v>
      </c>
      <c r="C10" s="77" t="s">
        <v>74</v>
      </c>
      <c r="D10" s="78">
        <v>1300</v>
      </c>
      <c r="E10" s="76">
        <f t="shared" ca="1" si="0"/>
        <v>44916</v>
      </c>
      <c r="F10" s="79" t="s">
        <v>76</v>
      </c>
      <c r="G10" s="79" t="s">
        <v>4</v>
      </c>
      <c r="H10" s="78">
        <v>100</v>
      </c>
      <c r="I10" s="32"/>
      <c r="J10" s="33"/>
      <c r="K10" s="33"/>
    </row>
    <row r="11" spans="1:11" ht="35.1" customHeight="1" thickBot="1" x14ac:dyDescent="0.35">
      <c r="B11" s="46">
        <f ca="1">TODAY()-42</f>
        <v>44881</v>
      </c>
      <c r="C11" s="47" t="s">
        <v>75</v>
      </c>
      <c r="D11" s="48">
        <v>1300</v>
      </c>
      <c r="E11" s="49">
        <f t="shared" ca="1" si="0"/>
        <v>44916</v>
      </c>
      <c r="F11" s="50" t="s">
        <v>76</v>
      </c>
      <c r="G11" s="50" t="s">
        <v>4</v>
      </c>
      <c r="H11" s="51">
        <v>30</v>
      </c>
      <c r="I11" s="32"/>
      <c r="J11" s="33"/>
      <c r="K11" s="33"/>
    </row>
    <row r="12" spans="1:11" ht="35.1" customHeight="1" thickBot="1" x14ac:dyDescent="0.35">
      <c r="B12" s="76">
        <f ca="1">TODAY()-56</f>
        <v>44867</v>
      </c>
      <c r="C12" s="77" t="s">
        <v>74</v>
      </c>
      <c r="D12" s="78">
        <v>1500</v>
      </c>
      <c r="E12" s="76">
        <f t="shared" ca="1" si="0"/>
        <v>44916</v>
      </c>
      <c r="F12" s="79" t="s">
        <v>76</v>
      </c>
      <c r="G12" s="79" t="s">
        <v>0</v>
      </c>
      <c r="H12" s="78">
        <v>50</v>
      </c>
      <c r="I12" s="32"/>
      <c r="J12" s="33"/>
      <c r="K12" s="33"/>
    </row>
    <row r="13" spans="1:11" ht="35.1" customHeight="1" thickBot="1" x14ac:dyDescent="0.35">
      <c r="B13" s="46">
        <f ca="1">TODAY()-56</f>
        <v>44867</v>
      </c>
      <c r="C13" s="47" t="s">
        <v>75</v>
      </c>
      <c r="D13" s="48">
        <v>1600</v>
      </c>
      <c r="E13" s="49">
        <f t="shared" ca="1" si="0"/>
        <v>44916</v>
      </c>
      <c r="F13" s="50" t="s">
        <v>76</v>
      </c>
      <c r="G13" s="50" t="s">
        <v>4</v>
      </c>
      <c r="H13" s="51">
        <v>50</v>
      </c>
      <c r="I13" s="32"/>
      <c r="J13" s="33"/>
      <c r="K13" s="33"/>
    </row>
    <row r="14" spans="1:11" ht="35.1" customHeight="1" thickBot="1" x14ac:dyDescent="0.35">
      <c r="B14" s="76">
        <f ca="1">TODAY()-70</f>
        <v>44853</v>
      </c>
      <c r="C14" s="77" t="s">
        <v>74</v>
      </c>
      <c r="D14" s="78">
        <v>1300</v>
      </c>
      <c r="E14" s="76">
        <f ca="1">TODAY()-7</f>
        <v>44916</v>
      </c>
      <c r="F14" s="79" t="s">
        <v>76</v>
      </c>
      <c r="G14" s="79" t="s">
        <v>4</v>
      </c>
      <c r="H14" s="78">
        <v>25</v>
      </c>
      <c r="I14" s="32"/>
      <c r="J14" s="33"/>
      <c r="K14" s="33"/>
    </row>
    <row r="15" spans="1:11" ht="35.1" customHeight="1" thickBot="1" x14ac:dyDescent="0.35">
      <c r="B15" s="39">
        <f ca="1">TODAY()</f>
        <v>44923</v>
      </c>
      <c r="C15" s="40" t="s">
        <v>90</v>
      </c>
      <c r="D15" s="41">
        <v>500</v>
      </c>
      <c r="E15" s="49">
        <f ca="1">TODAY()-8</f>
        <v>44915</v>
      </c>
      <c r="F15" s="50" t="s">
        <v>76</v>
      </c>
      <c r="G15" s="50" t="s">
        <v>1</v>
      </c>
      <c r="H15" s="51">
        <v>100</v>
      </c>
      <c r="I15" s="32"/>
      <c r="J15" s="33"/>
      <c r="K15" s="33"/>
    </row>
    <row r="16" spans="1:11" ht="35.1" customHeight="1" thickBot="1" x14ac:dyDescent="0.35">
      <c r="B16" s="76">
        <f ca="1">TODAY()-14</f>
        <v>44909</v>
      </c>
      <c r="C16" s="77" t="s">
        <v>74</v>
      </c>
      <c r="D16" s="78">
        <v>1300</v>
      </c>
      <c r="E16" s="76">
        <f ca="1">TODAY()-9</f>
        <v>44914</v>
      </c>
      <c r="F16" s="79" t="s">
        <v>77</v>
      </c>
      <c r="G16" s="79" t="s">
        <v>14</v>
      </c>
      <c r="H16" s="78">
        <v>37</v>
      </c>
      <c r="I16" s="32"/>
      <c r="J16" s="33"/>
      <c r="K16" s="33"/>
    </row>
    <row r="17" spans="2:11" ht="35.1" customHeight="1" thickBot="1" x14ac:dyDescent="0.35">
      <c r="B17" s="46">
        <f ca="1">TODAY()-14</f>
        <v>44909</v>
      </c>
      <c r="C17" s="47" t="s">
        <v>75</v>
      </c>
      <c r="D17" s="48">
        <v>1300</v>
      </c>
      <c r="E17" s="34">
        <f ca="1">TODAY()-10</f>
        <v>44913</v>
      </c>
      <c r="F17" s="35" t="s">
        <v>17</v>
      </c>
      <c r="G17" s="35" t="s">
        <v>7</v>
      </c>
      <c r="H17" s="36">
        <v>350</v>
      </c>
      <c r="I17" s="32"/>
      <c r="J17" s="33"/>
      <c r="K17" s="33"/>
    </row>
    <row r="18" spans="2:11" ht="35.1" customHeight="1" thickBot="1" x14ac:dyDescent="0.35">
      <c r="B18" s="76">
        <f ca="1">TODAY()-28</f>
        <v>44895</v>
      </c>
      <c r="C18" s="77" t="s">
        <v>74</v>
      </c>
      <c r="D18" s="78">
        <v>1500</v>
      </c>
      <c r="E18" s="76">
        <f ca="1">TODAY()-11</f>
        <v>44912</v>
      </c>
      <c r="F18" s="79" t="s">
        <v>17</v>
      </c>
      <c r="G18" s="79" t="s">
        <v>48</v>
      </c>
      <c r="H18" s="78">
        <v>75</v>
      </c>
      <c r="I18" s="32"/>
      <c r="J18" s="33"/>
      <c r="K18" s="33"/>
    </row>
    <row r="19" spans="2:11" ht="35.1" customHeight="1" thickBot="1" x14ac:dyDescent="0.35">
      <c r="B19" s="46">
        <f ca="1">TODAY()-28</f>
        <v>44895</v>
      </c>
      <c r="C19" s="47" t="s">
        <v>75</v>
      </c>
      <c r="D19" s="48">
        <v>1600</v>
      </c>
      <c r="E19" s="34">
        <f ca="1">TODAY()-12</f>
        <v>44911</v>
      </c>
      <c r="F19" s="35" t="s">
        <v>79</v>
      </c>
      <c r="G19" s="35" t="s">
        <v>40</v>
      </c>
      <c r="H19" s="36">
        <v>150</v>
      </c>
      <c r="I19" s="32"/>
      <c r="J19" s="33"/>
      <c r="K19" s="33"/>
    </row>
    <row r="20" spans="2:11" ht="35.1" customHeight="1" thickBot="1" x14ac:dyDescent="0.35">
      <c r="B20" s="76">
        <f ca="1">TODAY()-42</f>
        <v>44881</v>
      </c>
      <c r="C20" s="77" t="s">
        <v>74</v>
      </c>
      <c r="D20" s="78">
        <v>1300</v>
      </c>
      <c r="E20" s="76">
        <f ca="1">TODAY()-13</f>
        <v>44910</v>
      </c>
      <c r="F20" s="79" t="s">
        <v>80</v>
      </c>
      <c r="G20" s="79" t="s">
        <v>16</v>
      </c>
      <c r="H20" s="78">
        <v>250</v>
      </c>
      <c r="I20" s="32"/>
      <c r="J20" s="33"/>
      <c r="K20" s="33"/>
    </row>
    <row r="21" spans="2:11" ht="35.1" customHeight="1" thickBot="1" x14ac:dyDescent="0.35">
      <c r="B21" s="46">
        <f ca="1">TODAY()-42</f>
        <v>44881</v>
      </c>
      <c r="C21" s="47" t="s">
        <v>75</v>
      </c>
      <c r="D21" s="48">
        <v>1300</v>
      </c>
      <c r="E21" s="34">
        <f ca="1">TODAY()-14</f>
        <v>44909</v>
      </c>
      <c r="F21" s="35" t="s">
        <v>80</v>
      </c>
      <c r="G21" s="35" t="s">
        <v>21</v>
      </c>
      <c r="H21" s="36">
        <v>250</v>
      </c>
      <c r="I21" s="32"/>
      <c r="J21" s="33"/>
      <c r="K21" s="33"/>
    </row>
    <row r="22" spans="2:11" ht="35.1" customHeight="1" thickBot="1" x14ac:dyDescent="0.35">
      <c r="B22" s="76">
        <f ca="1">TODAY()-56</f>
        <v>44867</v>
      </c>
      <c r="C22" s="77" t="s">
        <v>74</v>
      </c>
      <c r="D22" s="78">
        <v>1500</v>
      </c>
      <c r="E22" s="76">
        <f ca="1">TODAY()-15</f>
        <v>44908</v>
      </c>
      <c r="F22" s="79" t="s">
        <v>81</v>
      </c>
      <c r="G22" s="79" t="s">
        <v>46</v>
      </c>
      <c r="H22" s="78">
        <v>100</v>
      </c>
      <c r="I22" s="32"/>
      <c r="J22" s="33"/>
      <c r="K22" s="33"/>
    </row>
    <row r="23" spans="2:11" ht="35.1" customHeight="1" thickBot="1" x14ac:dyDescent="0.35">
      <c r="B23" s="46">
        <f ca="1">TODAY()-56</f>
        <v>44867</v>
      </c>
      <c r="C23" s="47" t="s">
        <v>75</v>
      </c>
      <c r="D23" s="48">
        <v>1600</v>
      </c>
      <c r="E23" s="34">
        <f ca="1">TODAY()-16</f>
        <v>44907</v>
      </c>
      <c r="F23" s="35" t="s">
        <v>82</v>
      </c>
      <c r="G23" s="35" t="s">
        <v>17</v>
      </c>
      <c r="H23" s="36">
        <v>50</v>
      </c>
      <c r="I23" s="32"/>
      <c r="J23" s="33"/>
      <c r="K23" s="33"/>
    </row>
    <row r="24" spans="2:11" ht="35.1" customHeight="1" thickBot="1" x14ac:dyDescent="0.35">
      <c r="B24" s="76">
        <f ca="1">TODAY()-70</f>
        <v>44853</v>
      </c>
      <c r="C24" s="77" t="s">
        <v>74</v>
      </c>
      <c r="D24" s="78">
        <v>1300</v>
      </c>
      <c r="E24" s="76">
        <f ca="1">TODAY()-20</f>
        <v>44903</v>
      </c>
      <c r="F24" s="79" t="s">
        <v>82</v>
      </c>
      <c r="G24" s="79" t="s">
        <v>41</v>
      </c>
      <c r="H24" s="78">
        <v>50</v>
      </c>
      <c r="I24" s="32"/>
      <c r="J24" s="33"/>
      <c r="K24" s="33"/>
    </row>
    <row r="25" spans="2:11" ht="35.1" customHeight="1" thickBot="1" x14ac:dyDescent="0.35">
      <c r="B25" s="39">
        <f ca="1">TODAY()</f>
        <v>44923</v>
      </c>
      <c r="C25" s="40" t="s">
        <v>90</v>
      </c>
      <c r="D25" s="41">
        <v>500</v>
      </c>
      <c r="E25" s="34">
        <f ca="1">TODAY()-20</f>
        <v>44903</v>
      </c>
      <c r="F25" s="35" t="s">
        <v>82</v>
      </c>
      <c r="G25" s="35" t="s">
        <v>12</v>
      </c>
      <c r="H25" s="36">
        <v>50</v>
      </c>
      <c r="I25" s="32"/>
      <c r="J25" s="33"/>
      <c r="K25" s="33"/>
    </row>
    <row r="26" spans="2:11" ht="35.1" customHeight="1" thickBot="1" x14ac:dyDescent="0.35">
      <c r="B26" s="76">
        <f ca="1">TODAY()-14</f>
        <v>44909</v>
      </c>
      <c r="C26" s="77" t="s">
        <v>74</v>
      </c>
      <c r="D26" s="78">
        <v>1300</v>
      </c>
      <c r="E26" s="76">
        <f ca="1">TODAY()-25</f>
        <v>44898</v>
      </c>
      <c r="F26" s="79" t="s">
        <v>84</v>
      </c>
      <c r="G26" s="79" t="s">
        <v>8</v>
      </c>
      <c r="H26" s="78">
        <v>300</v>
      </c>
      <c r="I26" s="32"/>
      <c r="J26" s="33"/>
      <c r="K26" s="33"/>
    </row>
    <row r="27" spans="2:11" ht="35.1" customHeight="1" thickBot="1" x14ac:dyDescent="0.35">
      <c r="B27" s="46">
        <f ca="1">TODAY()-14</f>
        <v>44909</v>
      </c>
      <c r="C27" s="47" t="s">
        <v>75</v>
      </c>
      <c r="D27" s="48">
        <v>1300</v>
      </c>
      <c r="E27" s="34">
        <f ca="1">TODAY()-25</f>
        <v>44898</v>
      </c>
      <c r="F27" s="35" t="s">
        <v>84</v>
      </c>
      <c r="G27" s="35" t="s">
        <v>9</v>
      </c>
      <c r="H27" s="36">
        <v>350</v>
      </c>
      <c r="I27" s="32"/>
      <c r="J27" s="33"/>
      <c r="K27" s="33"/>
    </row>
    <row r="28" spans="2:11" ht="35.1" customHeight="1" thickBot="1" x14ac:dyDescent="0.35">
      <c r="B28" s="76">
        <f ca="1">TODAY()-28</f>
        <v>44895</v>
      </c>
      <c r="C28" s="77" t="s">
        <v>74</v>
      </c>
      <c r="D28" s="78">
        <v>1500</v>
      </c>
      <c r="E28" s="76">
        <f ca="1">TODAY()-25</f>
        <v>44898</v>
      </c>
      <c r="F28" s="79" t="s">
        <v>84</v>
      </c>
      <c r="G28" s="79" t="s">
        <v>10</v>
      </c>
      <c r="H28" s="78">
        <v>50</v>
      </c>
      <c r="I28" s="32"/>
      <c r="J28" s="33"/>
      <c r="K28" s="33"/>
    </row>
    <row r="29" spans="2:11" ht="35.1" customHeight="1" thickBot="1" x14ac:dyDescent="0.35">
      <c r="B29" s="46">
        <f ca="1">TODAY()-28</f>
        <v>44895</v>
      </c>
      <c r="C29" s="47" t="s">
        <v>75</v>
      </c>
      <c r="D29" s="48">
        <v>1600</v>
      </c>
      <c r="E29" s="34">
        <f ca="1">TODAY()-30</f>
        <v>44893</v>
      </c>
      <c r="F29" s="35" t="s">
        <v>84</v>
      </c>
      <c r="G29" s="35" t="s">
        <v>26</v>
      </c>
      <c r="H29" s="36">
        <v>50</v>
      </c>
      <c r="I29" s="32"/>
      <c r="J29" s="33"/>
      <c r="K29" s="33"/>
    </row>
    <row r="30" spans="2:11" ht="35.1" customHeight="1" thickBot="1" x14ac:dyDescent="0.35">
      <c r="B30" s="76">
        <f ca="1">TODAY()-42</f>
        <v>44881</v>
      </c>
      <c r="C30" s="77" t="s">
        <v>74</v>
      </c>
      <c r="D30" s="78">
        <v>1300</v>
      </c>
      <c r="E30" s="76">
        <f ca="1">TODAY()-31</f>
        <v>44892</v>
      </c>
      <c r="F30" s="79" t="s">
        <v>84</v>
      </c>
      <c r="G30" s="79" t="s">
        <v>26</v>
      </c>
      <c r="H30" s="78">
        <v>25</v>
      </c>
      <c r="I30" s="32"/>
      <c r="J30" s="33"/>
      <c r="K30" s="33"/>
    </row>
    <row r="31" spans="2:11" ht="35.1" customHeight="1" thickBot="1" x14ac:dyDescent="0.35">
      <c r="B31" s="46">
        <f ca="1">TODAY()-42</f>
        <v>44881</v>
      </c>
      <c r="C31" s="47" t="s">
        <v>75</v>
      </c>
      <c r="D31" s="48">
        <v>1300</v>
      </c>
      <c r="E31" s="34">
        <f ca="1">TODAY()-42</f>
        <v>44881</v>
      </c>
      <c r="F31" s="35" t="s">
        <v>84</v>
      </c>
      <c r="G31" s="35" t="s">
        <v>9</v>
      </c>
      <c r="H31" s="36">
        <v>150</v>
      </c>
      <c r="I31" s="32"/>
      <c r="J31" s="33"/>
      <c r="K31" s="33"/>
    </row>
    <row r="32" spans="2:11" ht="35.1" customHeight="1" x14ac:dyDescent="0.3">
      <c r="B32" s="76">
        <f ca="1">TODAY()-56</f>
        <v>44867</v>
      </c>
      <c r="C32" s="77" t="s">
        <v>74</v>
      </c>
      <c r="D32" s="78">
        <v>1500</v>
      </c>
      <c r="E32" s="76">
        <f ca="1">TODAY()-45</f>
        <v>44878</v>
      </c>
      <c r="F32" s="79" t="s">
        <v>76</v>
      </c>
      <c r="G32" s="79" t="s">
        <v>0</v>
      </c>
      <c r="H32" s="78">
        <v>5000</v>
      </c>
      <c r="I32" s="32"/>
      <c r="J32" s="33"/>
      <c r="K32" s="33"/>
    </row>
    <row r="33" spans="4:11" ht="35.1" customHeight="1" x14ac:dyDescent="0.3">
      <c r="D33" s="37"/>
      <c r="E33" s="33"/>
      <c r="F33" s="33"/>
      <c r="G33" s="37"/>
      <c r="H33" s="38"/>
      <c r="I33" s="32"/>
      <c r="J33" s="33"/>
      <c r="K33" s="33"/>
    </row>
    <row r="34" spans="4:11" ht="35.1" customHeight="1" x14ac:dyDescent="0.3">
      <c r="D34" s="37"/>
      <c r="E34" s="33"/>
      <c r="F34" s="33"/>
      <c r="G34" s="37"/>
      <c r="H34" s="38"/>
      <c r="I34" s="32"/>
      <c r="J34" s="33"/>
      <c r="K34" s="33"/>
    </row>
    <row r="35" spans="4:11" ht="35.1" customHeight="1" x14ac:dyDescent="0.3">
      <c r="D35" s="37"/>
      <c r="E35" s="33"/>
      <c r="F35" s="33"/>
      <c r="G35" s="37"/>
      <c r="H35" s="38"/>
      <c r="I35" s="32"/>
      <c r="J35" s="33"/>
      <c r="K35" s="33"/>
    </row>
    <row r="36" spans="4:11" ht="35.1" customHeight="1" x14ac:dyDescent="0.3">
      <c r="D36" s="37"/>
      <c r="E36" s="33"/>
      <c r="F36" s="33"/>
      <c r="G36" s="37"/>
      <c r="H36" s="38"/>
      <c r="I36" s="32"/>
      <c r="J36" s="33"/>
      <c r="K36" s="33"/>
    </row>
    <row r="37" spans="4:11" ht="35.1" customHeight="1" x14ac:dyDescent="0.3">
      <c r="D37" s="37"/>
      <c r="E37" s="33"/>
      <c r="F37" s="33"/>
      <c r="G37" s="37"/>
      <c r="H37" s="38"/>
      <c r="I37" s="32"/>
      <c r="J37" s="33"/>
      <c r="K37" s="33"/>
    </row>
    <row r="38" spans="4:11" ht="35.1" customHeight="1" x14ac:dyDescent="0.3">
      <c r="D38" s="37"/>
      <c r="E38" s="33"/>
      <c r="F38" s="33"/>
      <c r="G38" s="37"/>
      <c r="H38" s="38"/>
      <c r="I38" s="32"/>
      <c r="J38" s="33"/>
      <c r="K38" s="33"/>
    </row>
    <row r="39" spans="4:11" ht="35.1" customHeight="1" x14ac:dyDescent="0.3">
      <c r="D39" s="37"/>
      <c r="E39" s="33"/>
      <c r="F39" s="33"/>
      <c r="G39" s="37"/>
      <c r="H39" s="38"/>
      <c r="I39" s="32"/>
      <c r="J39" s="33"/>
      <c r="K39" s="33"/>
    </row>
    <row r="40" spans="4:11" ht="35.1" customHeight="1" x14ac:dyDescent="0.3">
      <c r="D40" s="37"/>
      <c r="E40" s="33"/>
      <c r="F40" s="33"/>
      <c r="G40" s="37"/>
      <c r="H40" s="38"/>
      <c r="I40" s="32"/>
      <c r="J40" s="33"/>
      <c r="K40" s="33"/>
    </row>
    <row r="41" spans="4:11" ht="35.1" customHeight="1" x14ac:dyDescent="0.3">
      <c r="D41" s="37"/>
      <c r="E41" s="33"/>
      <c r="F41" s="33"/>
      <c r="G41" s="37"/>
      <c r="H41" s="38"/>
      <c r="I41" s="32"/>
      <c r="J41" s="33"/>
      <c r="K41" s="33"/>
    </row>
    <row r="42" spans="4:11" ht="35.1" customHeight="1" x14ac:dyDescent="0.3">
      <c r="D42" s="37"/>
      <c r="E42" s="33"/>
      <c r="F42" s="33"/>
      <c r="G42" s="37"/>
      <c r="H42" s="38"/>
      <c r="I42" s="32"/>
      <c r="J42" s="33"/>
      <c r="K42" s="33"/>
    </row>
    <row r="43" spans="4:11" ht="35.1" customHeight="1" x14ac:dyDescent="0.3">
      <c r="D43" s="37"/>
      <c r="E43" s="33"/>
      <c r="F43" s="33"/>
      <c r="G43" s="37"/>
      <c r="H43" s="38"/>
      <c r="I43" s="32"/>
      <c r="J43" s="33"/>
      <c r="K43" s="33"/>
    </row>
    <row r="44" spans="4:11" ht="35.1" customHeight="1" x14ac:dyDescent="0.3">
      <c r="E44" s="33"/>
      <c r="F44" s="33"/>
      <c r="G44" s="37"/>
      <c r="H44" s="38"/>
      <c r="I44" s="32"/>
      <c r="J44" s="33"/>
      <c r="K44" s="33"/>
    </row>
    <row r="45" spans="4:11" ht="35.1" customHeight="1" x14ac:dyDescent="0.3">
      <c r="E45" s="33"/>
      <c r="F45" s="33"/>
      <c r="G45" s="37"/>
      <c r="H45" s="38"/>
      <c r="I45" s="32"/>
      <c r="J45" s="33"/>
      <c r="K45" s="33"/>
    </row>
    <row r="46" spans="4:11" ht="35.1" customHeight="1" x14ac:dyDescent="0.3"/>
    <row r="47" spans="4:11" ht="35.1" customHeight="1" x14ac:dyDescent="0.3"/>
    <row r="48" spans="4:11" ht="35.1" customHeight="1" x14ac:dyDescent="0.3"/>
    <row r="49" ht="35.1" customHeight="1" x14ac:dyDescent="0.3"/>
    <row r="50" ht="35.1" customHeight="1" x14ac:dyDescent="0.3"/>
    <row r="51" ht="35.1" customHeight="1" x14ac:dyDescent="0.3"/>
    <row r="52" ht="35.1" customHeight="1" x14ac:dyDescent="0.3"/>
    <row r="53" ht="35.1" customHeight="1" x14ac:dyDescent="0.3"/>
    <row r="54" ht="35.1" customHeight="1" x14ac:dyDescent="0.3"/>
    <row r="55" ht="35.1" customHeight="1" x14ac:dyDescent="0.3"/>
    <row r="56" ht="35.1" customHeight="1" x14ac:dyDescent="0.3"/>
  </sheetData>
  <mergeCells count="1">
    <mergeCell ref="B1:H1"/>
  </mergeCells>
  <dataValidations count="2">
    <dataValidation type="list" errorStyle="warning" allowBlank="1" showInputMessage="1" showErrorMessage="1" error="Select Description from the list. Select CANCEL, press ALT+DOWN ARROW for options, then DOWN ARROW and ENTER to make selection" sqref="G5:G32" xr:uid="{00000000-0002-0000-0100-000000000000}">
      <formula1>LookUpList</formula1>
    </dataValidation>
    <dataValidation type="list" errorStyle="warning" allowBlank="1" showInputMessage="1" showErrorMessage="1" error="Select Category from the list. Select CANCEL, press ALT+DOWN ARROW for options, then DOWN ARROW and ENTER to make selection" sqref="F5:F32" xr:uid="{00000000-0002-0000-0100-000001000000}">
      <formula1>Category</formula1>
    </dataValidation>
  </dataValidations>
  <printOptions horizontalCentered="1"/>
  <pageMargins left="0.25" right="0.25" top="0.75" bottom="0.75" header="0.3" footer="0.3"/>
  <pageSetup scale="62" fitToHeight="0" orientation="portrait" r:id="rId1"/>
  <headerFooter differentFirst="1">
    <oddFooter>Page &amp;P of &amp;N</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B1:M13"/>
  <sheetViews>
    <sheetView showGridLines="0" workbookViewId="0">
      <selection activeCell="B2" sqref="B2"/>
    </sheetView>
  </sheetViews>
  <sheetFormatPr defaultColWidth="8.77734375" defaultRowHeight="30" customHeight="1" x14ac:dyDescent="0.3"/>
  <cols>
    <col min="1" max="1" width="3" customWidth="1"/>
    <col min="2" max="2" width="16" bestFit="1" customWidth="1"/>
    <col min="3" max="3" width="12.6640625" bestFit="1" customWidth="1"/>
    <col min="5" max="5" width="17.6640625" customWidth="1"/>
    <col min="6" max="6" width="14" customWidth="1"/>
  </cols>
  <sheetData>
    <row r="1" spans="2:13" s="1" customFormat="1" ht="39.950000000000003" customHeight="1" thickTop="1" thickBot="1" x14ac:dyDescent="0.35">
      <c r="B1" s="5" t="s">
        <v>66</v>
      </c>
      <c r="C1" s="5"/>
      <c r="D1" s="5"/>
      <c r="E1" s="5"/>
      <c r="F1" s="5"/>
      <c r="G1" s="5"/>
      <c r="H1" s="5"/>
      <c r="I1" s="5"/>
      <c r="J1" s="5"/>
      <c r="K1" s="5"/>
      <c r="L1" s="5"/>
      <c r="M1" s="4" t="s">
        <v>88</v>
      </c>
    </row>
    <row r="2" spans="2:13" s="1" customFormat="1" ht="39.950000000000003" customHeight="1" thickTop="1" x14ac:dyDescent="0.3">
      <c r="B2" s="6" t="s">
        <v>89</v>
      </c>
      <c r="C2"/>
      <c r="D2"/>
      <c r="E2"/>
      <c r="F2"/>
      <c r="G2"/>
      <c r="H2"/>
      <c r="I2"/>
      <c r="J2"/>
      <c r="K2"/>
      <c r="L2"/>
      <c r="M2"/>
    </row>
    <row r="3" spans="2:13" ht="30" customHeight="1" x14ac:dyDescent="0.3">
      <c r="B3" s="2" t="s">
        <v>85</v>
      </c>
      <c r="C3" t="s">
        <v>87</v>
      </c>
    </row>
    <row r="4" spans="2:13" ht="30" customHeight="1" x14ac:dyDescent="0.3">
      <c r="B4" s="3" t="s">
        <v>79</v>
      </c>
      <c r="C4" s="7">
        <v>150</v>
      </c>
    </row>
    <row r="5" spans="2:13" ht="30" customHeight="1" x14ac:dyDescent="0.3">
      <c r="B5" s="3" t="s">
        <v>77</v>
      </c>
      <c r="C5" s="7">
        <v>112</v>
      </c>
    </row>
    <row r="6" spans="2:13" ht="30" customHeight="1" x14ac:dyDescent="0.3">
      <c r="B6" s="3" t="s">
        <v>17</v>
      </c>
      <c r="C6" s="7">
        <v>425</v>
      </c>
    </row>
    <row r="7" spans="2:13" ht="30" customHeight="1" x14ac:dyDescent="0.3">
      <c r="B7" s="3" t="s">
        <v>76</v>
      </c>
      <c r="C7" s="7">
        <v>7880</v>
      </c>
    </row>
    <row r="8" spans="2:13" ht="30" customHeight="1" x14ac:dyDescent="0.3">
      <c r="B8" s="3" t="s">
        <v>80</v>
      </c>
      <c r="C8" s="7">
        <v>500</v>
      </c>
    </row>
    <row r="9" spans="2:13" ht="30" customHeight="1" x14ac:dyDescent="0.3">
      <c r="B9" s="3" t="s">
        <v>11</v>
      </c>
      <c r="C9" s="7">
        <v>500</v>
      </c>
    </row>
    <row r="10" spans="2:13" ht="30" customHeight="1" x14ac:dyDescent="0.3">
      <c r="B10" s="3" t="s">
        <v>81</v>
      </c>
      <c r="C10" s="7">
        <v>100</v>
      </c>
    </row>
    <row r="11" spans="2:13" ht="30" customHeight="1" x14ac:dyDescent="0.3">
      <c r="B11" s="3" t="s">
        <v>82</v>
      </c>
      <c r="C11" s="7">
        <v>150</v>
      </c>
    </row>
    <row r="12" spans="2:13" ht="30" customHeight="1" x14ac:dyDescent="0.3">
      <c r="B12" s="3" t="s">
        <v>84</v>
      </c>
      <c r="C12" s="7">
        <v>925</v>
      </c>
    </row>
    <row r="13" spans="2:13" ht="30" customHeight="1" x14ac:dyDescent="0.3">
      <c r="B13" s="3" t="s">
        <v>86</v>
      </c>
      <c r="C13" s="7">
        <v>10742</v>
      </c>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F3CD0EC7-E911-4C6C-A869-D718C020AA0F}">
  <ds:schemaRefs>
    <ds:schemaRef ds:uri="http://schemas.microsoft.com/sharepoint/v3/contenttype/forms"/>
  </ds:schemaRefs>
</ds:datastoreItem>
</file>

<file path=customXml/itemProps2.xml><?xml version="1.0" encoding="utf-8"?>
<ds:datastoreItem xmlns:ds="http://schemas.openxmlformats.org/officeDocument/2006/customXml" ds:itemID="{E8AF3BF1-1AC0-475C-9FAC-4011A96C4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4FE2D8-9389-40F2-8F98-276930B950E5}">
  <ds:schemaRefs>
    <ds:schemaRef ds:uri="http://purl.org/dc/terms/"/>
    <ds:schemaRef ds:uri="16c05727-aa75-4e4a-9b5f-8a80a1165891"/>
    <ds:schemaRef ds:uri="http://schemas.microsoft.com/sharepoint/v3"/>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230e9df3-be65-4c73-a93b-d1236ebd677e"/>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Template>TM03428919</Template>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Dashboard</vt:lpstr>
      <vt:lpstr>Data Lists</vt:lpstr>
      <vt:lpstr>Expenditures &amp; Income</vt:lpstr>
      <vt:lpstr>Category PivotTable</vt:lpstr>
      <vt:lpstr>Category</vt:lpstr>
      <vt:lpstr>MonthChoices</vt:lpstr>
      <vt:lpstr>MonthNumber</vt:lpstr>
      <vt:lpstr>Dashboard!Print_Area</vt:lpstr>
      <vt:lpstr>'Data Lists'!Print_Area</vt:lpstr>
      <vt:lpstr>'Expenditures &amp; Income'!Print_Area</vt:lpstr>
      <vt:lpstr>'Data Lists'!Print_Titles</vt:lpstr>
      <vt:lpstr>'Expenditures &amp; Income'!Print_Titles</vt:lpstr>
      <vt:lpstr>Semi_Monthly_Home_Budget_Title</vt:lpstr>
      <vt:lpstr>YearNumber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2022-02-14T05:50:24Z</dcterms:created>
  <dcterms:modified xsi:type="dcterms:W3CDTF">2022-12-28T03:28:52Z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y fmtid="{D5CDD505-2E9C-101B-9397-08002B2CF9AE}" pid="3" name="MSIP_Label_defa4170-0d19-0005-0004-bc88714345d2_Enabled">
    <vt:lpwstr>true</vt:lpwstr>
  </property>
  <property fmtid="{D5CDD505-2E9C-101B-9397-08002B2CF9AE}" pid="4" name="MSIP_Label_defa4170-0d19-0005-0004-bc88714345d2_SetDate">
    <vt:lpwstr>2022-12-28T03:09:12Z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80973ecb-f349-4d26-af84-24e751ff0fa4</vt:lpwstr>
  </property>
  <property fmtid="{D5CDD505-2E9C-101B-9397-08002B2CF9AE}" pid="8" name="MSIP_Label_defa4170-0d19-0005-0004-bc88714345d2_ActionId">
    <vt:lpwstr>8b08fc7c-476e-43a5-a46b-05f681249e09</vt:lpwstr>
  </property>
  <property fmtid="{D5CDD505-2E9C-101B-9397-08002B2CF9AE}" pid="9" name="MSIP_Label_defa4170-0d19-0005-0004-bc88714345d2_ContentBits">
    <vt:lpwstr>0</vt:lpwstr>
  </property>
</Properties>
</file>